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 activeTab="1"/>
  </bookViews>
  <sheets>
    <sheet name="data aset IKNB" sheetId="2" r:id="rId1"/>
    <sheet name="Pelaku IKNB" sheetId="3" r:id="rId2"/>
  </sheets>
  <definedNames>
    <definedName name="_xlnm.Print_Area" localSheetId="0">'data aset IKNB'!$B$1:$K$39</definedName>
  </definedNames>
  <calcPr calcId="152511"/>
</workbook>
</file>

<file path=xl/calcChain.xml><?xml version="1.0" encoding="utf-8"?>
<calcChain xmlns="http://schemas.openxmlformats.org/spreadsheetml/2006/main">
  <c r="C36" i="3" l="1"/>
  <c r="D36" i="3"/>
  <c r="C33" i="3" l="1"/>
  <c r="C22" i="3" l="1"/>
  <c r="D22" i="3"/>
  <c r="D20" i="3" l="1"/>
  <c r="C20" i="3" l="1"/>
  <c r="E12" i="2" l="1"/>
  <c r="E24" i="3" l="1"/>
  <c r="E23" i="3"/>
  <c r="E38" i="3"/>
  <c r="E37" i="3"/>
  <c r="E35" i="3" l="1"/>
  <c r="E34" i="3"/>
  <c r="J32" i="2" l="1"/>
  <c r="I32" i="2"/>
  <c r="D13" i="2"/>
  <c r="K32" i="2" l="1"/>
  <c r="C7" i="2"/>
  <c r="C28" i="2"/>
  <c r="D21" i="2"/>
  <c r="C21" i="2"/>
  <c r="D17" i="2"/>
  <c r="C17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7" i="2"/>
  <c r="D33" i="2" s="1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E14" i="3"/>
  <c r="E15" i="3"/>
  <c r="E13" i="3"/>
  <c r="D12" i="3"/>
  <c r="C12" i="3"/>
  <c r="E12" i="3" s="1"/>
  <c r="E8" i="3"/>
  <c r="E9" i="3"/>
  <c r="E10" i="3"/>
  <c r="E11" i="3"/>
  <c r="E7" i="3"/>
  <c r="D6" i="3"/>
  <c r="C39" i="3" l="1"/>
  <c r="D39" i="3"/>
  <c r="E6" i="3"/>
  <c r="E39" i="3" s="1"/>
  <c r="E23" i="2" l="1"/>
  <c r="I23" i="2"/>
  <c r="K23" i="2" s="1"/>
  <c r="I12" i="2" l="1"/>
  <c r="E7" i="2" l="1"/>
  <c r="K12" i="2"/>
  <c r="I7" i="2"/>
  <c r="K7" i="2" l="1"/>
  <c r="E22" i="2" l="1"/>
  <c r="E21" i="2" s="1"/>
  <c r="I22" i="2"/>
  <c r="K22" i="2" s="1"/>
  <c r="I21" i="2" l="1"/>
  <c r="K21" i="2" l="1"/>
  <c r="I15" i="2" l="1"/>
  <c r="K15" i="2" s="1"/>
  <c r="I14" i="2"/>
  <c r="I13" i="2" s="1"/>
  <c r="K13" i="2" s="1"/>
  <c r="I16" i="2"/>
  <c r="K16" i="2" s="1"/>
  <c r="E16" i="2"/>
  <c r="E15" i="2"/>
  <c r="E14" i="2"/>
  <c r="C13" i="2"/>
  <c r="C33" i="2" s="1"/>
  <c r="E33" i="2" s="1"/>
  <c r="K14" i="2" l="1"/>
  <c r="E13" i="2"/>
  <c r="I33" i="2"/>
  <c r="K33" i="2" s="1"/>
</calcChain>
</file>

<file path=xl/sharedStrings.xml><?xml version="1.0" encoding="utf-8"?>
<sst xmlns="http://schemas.openxmlformats.org/spreadsheetml/2006/main" count="113" uniqueCount="52">
  <si>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</si>
  <si>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</si>
  <si>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</si>
  <si>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</si>
  <si>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</si>
  <si>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</si>
  <si>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</si>
  <si>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</si>
  <si>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</si>
  <si>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</si>
  <si>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</si>
  <si>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</si>
  <si>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</si>
  <si>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</si>
  <si>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</si>
  <si>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</si>
  <si>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</si>
  <si>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</si>
  <si>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</si>
  <si>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</si>
  <si>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</si>
  <si>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</si>
  <si>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</si>
  <si>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</si>
  <si>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</si>
  <si>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</si>
  <si>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</si>
  <si>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</si>
  <si>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</si>
  <si>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</si>
  <si>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</si>
  <si>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</si>
  <si>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</si>
  <si>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</si>
  <si>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</si>
  <si>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</si>
  <si>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</si>
  <si>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</si>
  <si>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</si>
  <si>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</si>
  <si>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</si>
  <si>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</si>
  <si>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</si>
  <si>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</si>
  <si>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</si>
  <si>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Data aset Jasa Penunjang menggunakan data Semester II 2019.</t>
  </si>
  <si>
    <t>Berizin</t>
  </si>
  <si>
    <t>Terdaftar</t>
  </si>
  <si>
    <t>Izin Penuh</t>
  </si>
  <si>
    <t>Izin Bersyarat</t>
  </si>
  <si>
    <t>Data aset LKM menggunakan data Kuartal I 2020.</t>
  </si>
  <si>
    <t>Mei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</si>
</sst>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0" formatCode="_-* #,##0.0_-;\-* #,##0.0_-;_-* &quot;-&quot;_-;_-@_-"/>
    <numFmt numFmtId="191" formatCode="_(* #,##0.0_);_(* \(#,##0.0\);_(* &quot;-&quot;_);_(@_)"/>
  </numFmts>
  <fonts count="6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1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2" fontId="47" fillId="0" borderId="2" xfId="845" applyNumberFormat="1" applyFont="1" applyFill="1" applyBorder="1"/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49" fillId="8" borderId="2" xfId="845" applyFont="1" applyFill="1" applyBorder="1" applyAlignment="1"/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1" fillId="0" borderId="2" xfId="845" applyFont="1" applyBorder="1" applyAlignment="1">
      <alignment horizontal="right"/>
    </xf>
    <xf numFmtId="182" fontId="47" fillId="0" borderId="24" xfId="845" applyNumberFormat="1" applyFont="1" applyFill="1" applyBorder="1" applyAlignment="1">
      <alignment vertical="center"/>
    </xf>
    <xf numFmtId="182" fontId="47" fillId="0" borderId="20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82" fontId="51" fillId="0" borderId="2" xfId="845" applyNumberFormat="1" applyFont="1" applyBorder="1" applyAlignment="1">
      <alignment horizontal="right" vertical="center"/>
    </xf>
    <xf numFmtId="182" fontId="54" fillId="8" borderId="26" xfId="845" applyNumberFormat="1" applyFont="1" applyFill="1" applyBorder="1"/>
    <xf numFmtId="165" fontId="51" fillId="0" borderId="2" xfId="845" applyFont="1" applyBorder="1" applyAlignment="1"/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5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61" fillId="0" borderId="2" xfId="845" applyFont="1" applyFill="1" applyBorder="1" applyAlignment="1">
      <alignment horizontal="right" vertical="center"/>
    </xf>
    <xf numFmtId="165" fontId="61" fillId="0" borderId="20" xfId="845" applyFont="1" applyFill="1" applyBorder="1" applyAlignment="1">
      <alignment horizontal="right" vertical="center"/>
    </xf>
    <xf numFmtId="165" fontId="52" fillId="0" borderId="20" xfId="845" applyFont="1" applyFill="1" applyBorder="1" applyAlignment="1">
      <alignment horizontal="right" vertical="center"/>
    </xf>
    <xf numFmtId="165" fontId="54" fillId="0" borderId="2" xfId="845" applyFont="1" applyFill="1" applyBorder="1" applyAlignment="1">
      <alignment horizontal="right" vertical="center"/>
    </xf>
    <xf numFmtId="165" fontId="50" fillId="8" borderId="2" xfId="845" applyFont="1" applyFill="1" applyBorder="1" applyAlignment="1">
      <alignment vertical="center"/>
    </xf>
    <xf numFmtId="1" fontId="2" fillId="0" borderId="2" xfId="845" applyNumberFormat="1" applyFont="1" applyFill="1" applyBorder="1" applyAlignment="1">
      <alignment vertical="center"/>
    </xf>
    <xf numFmtId="165" fontId="60" fillId="8" borderId="2" xfId="845" applyFont="1" applyFill="1" applyBorder="1" applyAlignment="1">
      <alignment vertical="center"/>
    </xf>
    <xf numFmtId="165" fontId="59" fillId="0" borderId="2" xfId="845" applyFont="1" applyFill="1" applyBorder="1" applyAlignment="1">
      <alignment vertical="center"/>
    </xf>
    <xf numFmtId="165" fontId="61" fillId="0" borderId="2" xfId="845" applyFont="1" applyFill="1" applyBorder="1" applyAlignment="1">
      <alignment vertical="center"/>
    </xf>
    <xf numFmtId="190" fontId="47" fillId="0" borderId="2" xfId="845" applyNumberFormat="1" applyFont="1" applyFill="1" applyBorder="1" applyAlignment="1">
      <alignment vertical="center"/>
    </xf>
    <xf numFmtId="182" fontId="52" fillId="0" borderId="2" xfId="845" applyNumberFormat="1" applyFont="1" applyFill="1" applyBorder="1" applyAlignment="1">
      <alignment vertical="center"/>
    </xf>
    <xf numFmtId="182" fontId="47" fillId="0" borderId="2" xfId="845" applyNumberFormat="1" applyFont="1" applyFill="1" applyBorder="1" applyAlignment="1">
      <alignment vertical="center"/>
    </xf>
    <xf numFmtId="191" fontId="47" fillId="0" borderId="2" xfId="845" applyNumberFormat="1" applyFont="1" applyFill="1" applyBorder="1" applyAlignment="1">
      <alignment vertical="center"/>
    </xf>
    <xf numFmtId="182" fontId="52" fillId="0" borderId="2" xfId="845" applyNumberFormat="1" applyFont="1" applyFill="1" applyBorder="1" applyAlignment="1">
      <alignment horizontal="right" vertical="center"/>
    </xf>
    <xf numFmtId="182" fontId="47" fillId="0" borderId="2" xfId="845" applyNumberFormat="1" applyFont="1" applyFill="1" applyBorder="1" applyAlignment="1">
      <alignment horizontal="right" vertical="center"/>
    </xf>
    <xf numFmtId="182" fontId="54" fillId="8" borderId="2" xfId="845" applyNumberFormat="1" applyFont="1" applyFill="1" applyBorder="1" applyAlignment="1">
      <alignment vertical="center"/>
    </xf>
    <xf numFmtId="0" fontId="56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165" fontId="49" fillId="8" borderId="2" xfId="845" applyFont="1" applyFill="1" applyBorder="1" applyAlignment="1">
      <alignment horizontal="right"/>
    </xf>
    <xf numFmtId="1" fontId="62" fillId="0" borderId="2" xfId="0" applyNumberFormat="1" applyFont="1" applyFill="1" applyBorder="1" applyAlignment="1" applyProtection="1">
      <alignment horizontal="right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190499</xdr:rowOff>
    </xdr:from>
    <xdr:to>
      <xdr:col>11</xdr:col>
      <xdr:colOff>81643</xdr:colOff>
      <xdr:row>70</xdr:row>
      <xdr:rowOff>100942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607" y="7647213"/>
          <a:ext cx="12164786" cy="5815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149678</xdr:rowOff>
    </xdr:from>
    <xdr:to>
      <xdr:col>19</xdr:col>
      <xdr:colOff>566375</xdr:colOff>
      <xdr:row>22</xdr:row>
      <xdr:rowOff>40822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715" y="149678"/>
          <a:ext cx="8526553" cy="4204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zoomScale="70" zoomScaleNormal="70" workbookViewId="0">
      <selection activeCell="C7" sqref="C7:E33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>
      <c r="B2" s="89" t="s">
        <v>35</v>
      </c>
      <c r="C2" s="89"/>
      <c r="D2" s="89"/>
      <c r="E2" s="89"/>
      <c r="H2" s="89" t="s">
        <v>35</v>
      </c>
      <c r="I2" s="89"/>
      <c r="J2" s="89"/>
      <c r="K2" s="89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5" customFormat="1">
      <c r="B5" s="90" t="s">
        <v>1</v>
      </c>
      <c r="C5" s="92" t="s">
        <v>51</v>
      </c>
      <c r="D5" s="93"/>
      <c r="E5" s="94" t="s">
        <v>28</v>
      </c>
      <c r="H5" s="90" t="s">
        <v>1</v>
      </c>
      <c r="I5" s="92" t="str">
        <f>C5</f>
        <v>Mei 2020</v>
      </c>
      <c r="J5" s="93"/>
      <c r="K5" s="94" t="s">
        <v>28</v>
      </c>
    </row>
    <row r="6" spans="2:11" s="15" customFormat="1">
      <c r="B6" s="91"/>
      <c r="C6" s="38" t="s">
        <v>34</v>
      </c>
      <c r="D6" s="38" t="s">
        <v>2</v>
      </c>
      <c r="E6" s="95"/>
      <c r="H6" s="91"/>
      <c r="I6" s="38" t="s">
        <v>34</v>
      </c>
      <c r="J6" s="38" t="s">
        <v>2</v>
      </c>
      <c r="K6" s="95"/>
    </row>
    <row r="7" spans="2:11" s="15" customFormat="1">
      <c r="B7" s="16" t="s">
        <v>3</v>
      </c>
      <c r="C7" s="59">
        <f>SUM(C8:C12)</f>
        <v>1271.5607654265491</v>
      </c>
      <c r="D7" s="59">
        <f>SUM(D8:D12)</f>
        <v>41.452267118359998</v>
      </c>
      <c r="E7" s="18">
        <f>C7+D7</f>
        <v>1313.013032544909</v>
      </c>
      <c r="F7" s="19"/>
      <c r="G7" s="19"/>
      <c r="H7" s="16" t="s">
        <v>3</v>
      </c>
      <c r="I7" s="17">
        <f>SUM(I8:I12)</f>
        <v>1271560.7654265494</v>
      </c>
      <c r="J7" s="17">
        <f>SUM(J8:J12)</f>
        <v>41452.267118359996</v>
      </c>
      <c r="K7" s="18">
        <f>I7+J7</f>
        <v>1313013.0325449093</v>
      </c>
    </row>
    <row r="8" spans="2:11">
      <c r="B8" s="39" t="s">
        <v>4</v>
      </c>
      <c r="C8" s="82">
        <v>501.83614816136998</v>
      </c>
      <c r="D8" s="83">
        <v>33.317945179969996</v>
      </c>
      <c r="E8" s="55">
        <f t="shared" ref="E8:E12" si="0">C8+D8</f>
        <v>535.15409334133994</v>
      </c>
      <c r="F8" s="21"/>
      <c r="G8" s="21"/>
      <c r="H8" s="20" t="s">
        <v>4</v>
      </c>
      <c r="I8" s="22">
        <f>C8*1000</f>
        <v>501836.14816136996</v>
      </c>
      <c r="J8" s="22">
        <f>D8*1000</f>
        <v>33317.945179969996</v>
      </c>
      <c r="K8" s="23">
        <f>SUM(I8:J8)</f>
        <v>535154.09334133996</v>
      </c>
    </row>
    <row r="9" spans="2:11">
      <c r="B9" s="39" t="s">
        <v>5</v>
      </c>
      <c r="C9" s="84">
        <v>162.86685612478001</v>
      </c>
      <c r="D9" s="83">
        <v>5.9765324087100007</v>
      </c>
      <c r="E9" s="55">
        <f t="shared" si="0"/>
        <v>168.84338853349001</v>
      </c>
      <c r="F9" s="21"/>
      <c r="G9" s="21"/>
      <c r="H9" s="20" t="s">
        <v>5</v>
      </c>
      <c r="I9" s="22">
        <f t="shared" ref="I9:J14" si="1">C9*1000</f>
        <v>162866.85612478002</v>
      </c>
      <c r="J9" s="22">
        <f t="shared" ref="J9:J12" si="2">D9*1000</f>
        <v>5976.5324087100007</v>
      </c>
      <c r="K9" s="23">
        <f t="shared" ref="K9:K12" si="3">SUM(I9:J9)</f>
        <v>168843.38853349001</v>
      </c>
    </row>
    <row r="10" spans="2:11">
      <c r="B10" s="39" t="s">
        <v>6</v>
      </c>
      <c r="C10" s="84">
        <v>26.950470654869999</v>
      </c>
      <c r="D10" s="84">
        <v>2.15778952968</v>
      </c>
      <c r="E10" s="56">
        <f t="shared" si="0"/>
        <v>29.108260184549998</v>
      </c>
      <c r="F10" s="21"/>
      <c r="G10" s="21"/>
      <c r="H10" s="20" t="s">
        <v>6</v>
      </c>
      <c r="I10" s="22">
        <f t="shared" si="1"/>
        <v>26950.470654869998</v>
      </c>
      <c r="J10" s="22">
        <f t="shared" si="2"/>
        <v>2157.7895296800002</v>
      </c>
      <c r="K10" s="23">
        <f t="shared" si="3"/>
        <v>29108.260184549999</v>
      </c>
    </row>
    <row r="11" spans="2:11">
      <c r="B11" s="39" t="s">
        <v>7</v>
      </c>
      <c r="C11" s="85">
        <v>126.42329866818999</v>
      </c>
      <c r="D11" s="84">
        <v>0</v>
      </c>
      <c r="E11" s="56">
        <f t="shared" si="0"/>
        <v>126.42329866818999</v>
      </c>
      <c r="F11" s="21"/>
      <c r="G11" s="21"/>
      <c r="H11" s="20" t="s">
        <v>7</v>
      </c>
      <c r="I11" s="22">
        <f t="shared" si="1"/>
        <v>126423.29866818999</v>
      </c>
      <c r="J11" s="22">
        <f t="shared" si="2"/>
        <v>0</v>
      </c>
      <c r="K11" s="23">
        <f t="shared" si="3"/>
        <v>126423.29866818999</v>
      </c>
    </row>
    <row r="12" spans="2:11">
      <c r="B12" s="40" t="s">
        <v>8</v>
      </c>
      <c r="C12" s="86">
        <v>453.4839918173393</v>
      </c>
      <c r="D12" s="87">
        <v>0</v>
      </c>
      <c r="E12" s="56">
        <f t="shared" si="0"/>
        <v>453.4839918173393</v>
      </c>
      <c r="F12" s="21"/>
      <c r="G12" s="21"/>
      <c r="H12" s="24" t="s">
        <v>8</v>
      </c>
      <c r="I12" s="22">
        <f t="shared" si="1"/>
        <v>453483.99181733932</v>
      </c>
      <c r="J12" s="22">
        <f t="shared" si="2"/>
        <v>0</v>
      </c>
      <c r="K12" s="23">
        <f t="shared" si="3"/>
        <v>453483.99181733932</v>
      </c>
    </row>
    <row r="13" spans="2:11" s="15" customFormat="1">
      <c r="B13" s="53" t="s">
        <v>9</v>
      </c>
      <c r="C13" s="59">
        <f>SUM(C14:C16)</f>
        <v>590.08508005072451</v>
      </c>
      <c r="D13" s="59">
        <f t="shared" ref="D13:E13" si="4">SUM(D14:D16)</f>
        <v>25.805629516944879</v>
      </c>
      <c r="E13" s="68">
        <f t="shared" si="4"/>
        <v>615.89070956766932</v>
      </c>
      <c r="F13" s="19"/>
      <c r="G13" s="19"/>
      <c r="H13" s="16" t="s">
        <v>9</v>
      </c>
      <c r="I13" s="17">
        <f>SUM(I14:I16)</f>
        <v>590085.08005072456</v>
      </c>
      <c r="J13" s="17">
        <f>SUM(J14:J16)</f>
        <v>25805.629516944879</v>
      </c>
      <c r="K13" s="18">
        <f>I13+J13</f>
        <v>615890.70956766943</v>
      </c>
    </row>
    <row r="14" spans="2:11">
      <c r="B14" s="40" t="s">
        <v>25</v>
      </c>
      <c r="C14" s="83">
        <v>488.35739730730296</v>
      </c>
      <c r="D14" s="84">
        <v>18.753826559326999</v>
      </c>
      <c r="E14" s="23">
        <f t="shared" ref="E14:E33" si="5">C14+D14</f>
        <v>507.11122386662998</v>
      </c>
      <c r="F14" s="26"/>
      <c r="G14" s="21"/>
      <c r="H14" s="24" t="s">
        <v>25</v>
      </c>
      <c r="I14" s="22">
        <f t="shared" si="1"/>
        <v>488357.39730730298</v>
      </c>
      <c r="J14" s="22">
        <f t="shared" si="1"/>
        <v>18753.826559327001</v>
      </c>
      <c r="K14" s="23">
        <f>SUM(I14:J14)</f>
        <v>507111.22386663</v>
      </c>
    </row>
    <row r="15" spans="2:11">
      <c r="B15" s="40" t="s">
        <v>10</v>
      </c>
      <c r="C15" s="83">
        <v>16.13125328226225</v>
      </c>
      <c r="D15" s="84">
        <v>2.7995032290248507</v>
      </c>
      <c r="E15" s="23">
        <f t="shared" si="5"/>
        <v>18.9307565112871</v>
      </c>
      <c r="F15" s="21"/>
      <c r="G15" s="21"/>
      <c r="H15" s="24" t="s">
        <v>10</v>
      </c>
      <c r="I15" s="22">
        <f t="shared" ref="I15:J20" si="6">C15*1000</f>
        <v>16131.253282262251</v>
      </c>
      <c r="J15" s="22">
        <f t="shared" ref="J15:J16" si="7">D15*1000</f>
        <v>2799.5032290248505</v>
      </c>
      <c r="K15" s="23">
        <f t="shared" ref="K15:K16" si="8">SUM(I15:J15)</f>
        <v>18930.756511287102</v>
      </c>
    </row>
    <row r="16" spans="2:11">
      <c r="B16" s="40" t="s">
        <v>26</v>
      </c>
      <c r="C16" s="83">
        <v>85.596429461159275</v>
      </c>
      <c r="D16" s="84">
        <v>4.2522997285930293</v>
      </c>
      <c r="E16" s="23">
        <f t="shared" si="5"/>
        <v>89.848729189752305</v>
      </c>
      <c r="F16" s="26"/>
      <c r="G16" s="26"/>
      <c r="H16" s="24" t="s">
        <v>26</v>
      </c>
      <c r="I16" s="22">
        <f t="shared" si="6"/>
        <v>85596.429461159278</v>
      </c>
      <c r="J16" s="22">
        <f t="shared" si="7"/>
        <v>4252.2997285930296</v>
      </c>
      <c r="K16" s="23">
        <f t="shared" si="8"/>
        <v>89848.72918975231</v>
      </c>
    </row>
    <row r="17" spans="2:11" s="15" customFormat="1">
      <c r="B17" s="53" t="s">
        <v>11</v>
      </c>
      <c r="C17" s="59">
        <f t="shared" ref="C17:E17" si="9">SUM(C18:C20)</f>
        <v>284.52716896748888</v>
      </c>
      <c r="D17" s="59">
        <f t="shared" si="9"/>
        <v>1.7513889218974512</v>
      </c>
      <c r="E17" s="68">
        <f t="shared" si="9"/>
        <v>286.27855788938632</v>
      </c>
      <c r="F17" s="19"/>
      <c r="G17" s="19"/>
      <c r="H17" s="16" t="s">
        <v>11</v>
      </c>
      <c r="I17" s="17">
        <f>SUM(I18:I20)</f>
        <v>284527.16896748892</v>
      </c>
      <c r="J17" s="17">
        <f>SUM(J18:J20)</f>
        <v>1751.3889218974512</v>
      </c>
      <c r="K17" s="18">
        <f>I17+J17</f>
        <v>286278.55788938637</v>
      </c>
    </row>
    <row r="18" spans="2:11">
      <c r="B18" s="40" t="s">
        <v>12</v>
      </c>
      <c r="C18" s="60">
        <v>152.775061378289</v>
      </c>
      <c r="D18" s="60">
        <v>0.35171784427789621</v>
      </c>
      <c r="E18" s="23">
        <f t="shared" si="5"/>
        <v>153.12677922256688</v>
      </c>
      <c r="F18" s="21"/>
      <c r="G18" s="21"/>
      <c r="H18" s="24" t="s">
        <v>12</v>
      </c>
      <c r="I18" s="22">
        <f t="shared" si="6"/>
        <v>152775.06137828898</v>
      </c>
      <c r="J18" s="22">
        <f t="shared" si="6"/>
        <v>351.71784427789623</v>
      </c>
      <c r="K18" s="23">
        <f>SUM(I18:J18)</f>
        <v>153126.77922256687</v>
      </c>
    </row>
    <row r="19" spans="2:11">
      <c r="B19" s="40" t="s">
        <v>13</v>
      </c>
      <c r="C19" s="60">
        <v>34.535347774902313</v>
      </c>
      <c r="D19" s="60">
        <v>0.10853344372755505</v>
      </c>
      <c r="E19" s="23">
        <f t="shared" si="5"/>
        <v>34.643881218629865</v>
      </c>
      <c r="F19" s="21"/>
      <c r="G19" s="21"/>
      <c r="H19" s="24" t="s">
        <v>13</v>
      </c>
      <c r="I19" s="22">
        <f t="shared" si="6"/>
        <v>34535.347774902315</v>
      </c>
      <c r="J19" s="22">
        <f t="shared" si="6"/>
        <v>108.53344372755505</v>
      </c>
      <c r="K19" s="23">
        <f t="shared" ref="K19:K20" si="10">SUM(I19:J19)</f>
        <v>34643.881218629867</v>
      </c>
    </row>
    <row r="20" spans="2:11">
      <c r="B20" s="40" t="s">
        <v>14</v>
      </c>
      <c r="C20" s="60">
        <v>97.216759814297589</v>
      </c>
      <c r="D20" s="60">
        <v>1.291137633892</v>
      </c>
      <c r="E20" s="23">
        <f t="shared" si="5"/>
        <v>98.507897448189595</v>
      </c>
      <c r="F20" s="21"/>
      <c r="G20" s="21"/>
      <c r="H20" s="24" t="s">
        <v>14</v>
      </c>
      <c r="I20" s="22">
        <f t="shared" si="6"/>
        <v>97216.759814297591</v>
      </c>
      <c r="J20" s="22">
        <f t="shared" si="6"/>
        <v>1291.1376338919999</v>
      </c>
      <c r="K20" s="23">
        <f t="shared" si="10"/>
        <v>98507.897448189586</v>
      </c>
    </row>
    <row r="21" spans="2:11" s="15" customFormat="1">
      <c r="B21" s="53" t="s">
        <v>15</v>
      </c>
      <c r="C21" s="59">
        <f>SUM(C22:C27)</f>
        <v>209.96005500506314</v>
      </c>
      <c r="D21" s="59">
        <f>SUM(D22:D27)</f>
        <v>35.554400343290141</v>
      </c>
      <c r="E21" s="68">
        <f t="shared" ref="E21" si="11">SUM(E22:E27)</f>
        <v>245.51445534835329</v>
      </c>
      <c r="F21" s="19"/>
      <c r="G21" s="19"/>
      <c r="H21" s="16" t="s">
        <v>15</v>
      </c>
      <c r="I21" s="17">
        <f>SUM(I22:I27)</f>
        <v>209960.0550050631</v>
      </c>
      <c r="J21" s="17">
        <f>SUM(J22:J27)</f>
        <v>35554.400343290145</v>
      </c>
      <c r="K21" s="18">
        <f>I21+J21</f>
        <v>245514.45534835325</v>
      </c>
    </row>
    <row r="22" spans="2:11">
      <c r="B22" s="40" t="s">
        <v>27</v>
      </c>
      <c r="C22" s="60">
        <v>85.726993921931523</v>
      </c>
      <c r="D22" s="60">
        <v>13.257006078068475</v>
      </c>
      <c r="E22" s="23">
        <f t="shared" si="5"/>
        <v>98.983999999999995</v>
      </c>
      <c r="F22" s="26"/>
      <c r="G22" s="21"/>
      <c r="H22" s="24" t="s">
        <v>27</v>
      </c>
      <c r="I22" s="22">
        <f t="shared" ref="I22" si="12">C22*1000</f>
        <v>85726.993921931527</v>
      </c>
      <c r="J22" s="22">
        <f t="shared" ref="J22" si="13">D22*1000</f>
        <v>13257.006078068474</v>
      </c>
      <c r="K22" s="23">
        <f>SUM(I22:J22)</f>
        <v>98984</v>
      </c>
    </row>
    <row r="23" spans="2:11">
      <c r="B23" s="40" t="s">
        <v>29</v>
      </c>
      <c r="C23" s="60">
        <v>56.664201545999987</v>
      </c>
      <c r="D23" s="60">
        <v>11.388376815679001</v>
      </c>
      <c r="E23" s="23">
        <f t="shared" si="5"/>
        <v>68.052578361678982</v>
      </c>
      <c r="F23" s="26"/>
      <c r="G23" s="21"/>
      <c r="H23" s="24" t="s">
        <v>29</v>
      </c>
      <c r="I23" s="22">
        <f t="shared" ref="I23:I25" si="14">C23*1000</f>
        <v>56664.201545999989</v>
      </c>
      <c r="J23" s="22">
        <f t="shared" ref="J23:J25" si="15">D23*1000</f>
        <v>11388.376815679001</v>
      </c>
      <c r="K23" s="23">
        <f t="shared" ref="K23:K27" si="16">SUM(I23:J23)</f>
        <v>68052.578361678985</v>
      </c>
    </row>
    <row r="24" spans="2:11">
      <c r="B24" s="40" t="s">
        <v>16</v>
      </c>
      <c r="C24" s="60">
        <v>19.297032637136621</v>
      </c>
      <c r="D24" s="60">
        <v>2.4148443495376704</v>
      </c>
      <c r="E24" s="23">
        <f t="shared" si="5"/>
        <v>21.711876986674291</v>
      </c>
      <c r="F24" s="26"/>
      <c r="G24" s="21"/>
      <c r="H24" s="24" t="s">
        <v>16</v>
      </c>
      <c r="I24" s="22">
        <f t="shared" si="14"/>
        <v>19297.032637136621</v>
      </c>
      <c r="J24" s="22">
        <f t="shared" si="15"/>
        <v>2414.8443495376705</v>
      </c>
      <c r="K24" s="23">
        <f t="shared" si="16"/>
        <v>21711.876986674291</v>
      </c>
    </row>
    <row r="25" spans="2:11">
      <c r="B25" s="40" t="s">
        <v>17</v>
      </c>
      <c r="C25" s="60">
        <v>25.314553009476001</v>
      </c>
      <c r="D25" s="60">
        <v>4.3334469905240001</v>
      </c>
      <c r="E25" s="23">
        <f t="shared" si="5"/>
        <v>29.648</v>
      </c>
      <c r="F25" s="21"/>
      <c r="G25" s="21"/>
      <c r="H25" s="24" t="s">
        <v>17</v>
      </c>
      <c r="I25" s="22">
        <f t="shared" si="14"/>
        <v>25314.553009476</v>
      </c>
      <c r="J25" s="22">
        <f t="shared" si="15"/>
        <v>4333.4469905240003</v>
      </c>
      <c r="K25" s="23">
        <f t="shared" si="16"/>
        <v>29648</v>
      </c>
    </row>
    <row r="26" spans="2:11">
      <c r="B26" s="40" t="s">
        <v>18</v>
      </c>
      <c r="C26" s="60">
        <v>20.491273890519</v>
      </c>
      <c r="D26" s="60">
        <v>4.1607261094809997</v>
      </c>
      <c r="E26" s="23">
        <f>C26+D26</f>
        <v>24.652000000000001</v>
      </c>
      <c r="F26" s="21"/>
      <c r="G26" s="21"/>
      <c r="H26" s="24" t="s">
        <v>18</v>
      </c>
      <c r="I26" s="22">
        <f>C26*1000</f>
        <v>20491.273890519002</v>
      </c>
      <c r="J26" s="22">
        <f>D26*1000</f>
        <v>4160.7261094810001</v>
      </c>
      <c r="K26" s="23">
        <f t="shared" si="16"/>
        <v>24652</v>
      </c>
    </row>
    <row r="27" spans="2:11">
      <c r="B27" s="40" t="s">
        <v>19</v>
      </c>
      <c r="C27" s="60">
        <v>2.4660000000000002</v>
      </c>
      <c r="D27" s="60">
        <v>0</v>
      </c>
      <c r="E27" s="23">
        <f>C27+D27</f>
        <v>2.4660000000000002</v>
      </c>
      <c r="F27" s="21"/>
      <c r="G27" s="21"/>
      <c r="H27" s="24" t="s">
        <v>19</v>
      </c>
      <c r="I27" s="22">
        <f>C27*1000</f>
        <v>2466</v>
      </c>
      <c r="J27" s="22">
        <f>D27*1000</f>
        <v>0</v>
      </c>
      <c r="K27" s="23">
        <f t="shared" si="16"/>
        <v>2466</v>
      </c>
    </row>
    <row r="28" spans="2:11" s="15" customFormat="1">
      <c r="B28" s="53" t="s">
        <v>20</v>
      </c>
      <c r="C28" s="59">
        <f>SUM(C29:C30)</f>
        <v>11.31511212480174</v>
      </c>
      <c r="D28" s="59">
        <v>0</v>
      </c>
      <c r="E28" s="68">
        <f>SUM(E29:E30)</f>
        <v>11.31511212480174</v>
      </c>
      <c r="F28" s="19"/>
      <c r="G28" s="19"/>
      <c r="H28" s="16" t="s">
        <v>20</v>
      </c>
      <c r="I28" s="17">
        <f>SUM(I29:I30)</f>
        <v>11315.112124801741</v>
      </c>
      <c r="J28" s="17">
        <f>SUM(J29:J30)</f>
        <v>0</v>
      </c>
      <c r="K28" s="18">
        <f>I28+J28</f>
        <v>11315.112124801741</v>
      </c>
    </row>
    <row r="29" spans="2:11">
      <c r="B29" s="40" t="s">
        <v>21</v>
      </c>
      <c r="C29" s="60">
        <v>7.52880795380963</v>
      </c>
      <c r="D29" s="61">
        <v>0</v>
      </c>
      <c r="E29" s="23">
        <f t="shared" si="5"/>
        <v>7.52880795380963</v>
      </c>
      <c r="F29" s="21"/>
      <c r="G29" s="21"/>
      <c r="H29" s="24" t="s">
        <v>21</v>
      </c>
      <c r="I29" s="22">
        <f t="shared" ref="I29" si="17">C29*1000</f>
        <v>7528.8079538096299</v>
      </c>
      <c r="J29" s="22">
        <f t="shared" ref="J29" si="18">D29*1000</f>
        <v>0</v>
      </c>
      <c r="K29" s="23">
        <f>SUM(I29:J29)</f>
        <v>7528.8079538096299</v>
      </c>
    </row>
    <row r="30" spans="2:11">
      <c r="B30" s="40" t="s">
        <v>22</v>
      </c>
      <c r="C30" s="60">
        <v>3.7863041709921101</v>
      </c>
      <c r="D30" s="25">
        <v>0</v>
      </c>
      <c r="E30" s="23">
        <f t="shared" si="5"/>
        <v>3.7863041709921101</v>
      </c>
      <c r="F30" s="21"/>
      <c r="G30" s="21"/>
      <c r="H30" s="24" t="s">
        <v>22</v>
      </c>
      <c r="I30" s="22">
        <f t="shared" ref="I30" si="19">C30*1000</f>
        <v>3786.3041709921104</v>
      </c>
      <c r="J30" s="22">
        <f t="shared" ref="J30" si="20">D30*1000</f>
        <v>0</v>
      </c>
      <c r="K30" s="23">
        <f>SUM(I30:J30)</f>
        <v>3786.3041709921104</v>
      </c>
    </row>
    <row r="31" spans="2:11">
      <c r="B31" s="97" t="s">
        <v>23</v>
      </c>
      <c r="C31" s="88">
        <v>0.61216784058064877</v>
      </c>
      <c r="D31" s="88">
        <v>0.47466078767816999</v>
      </c>
      <c r="E31" s="69">
        <f t="shared" si="5"/>
        <v>1.0868286282588189</v>
      </c>
      <c r="F31" s="19"/>
      <c r="G31" s="21"/>
      <c r="H31" s="27" t="s">
        <v>23</v>
      </c>
      <c r="I31" s="28">
        <f t="shared" ref="I31:I32" si="21">C31*1000</f>
        <v>612.16784058064877</v>
      </c>
      <c r="J31" s="28">
        <f t="shared" ref="J31:J32" si="22">D31*1000</f>
        <v>474.66078767816998</v>
      </c>
      <c r="K31" s="29">
        <f>SUM(I31:J31)</f>
        <v>1086.8286282588188</v>
      </c>
    </row>
    <row r="32" spans="2:11">
      <c r="B32" s="57" t="s">
        <v>44</v>
      </c>
      <c r="C32" s="62">
        <v>3.4868411090988829</v>
      </c>
      <c r="D32" s="62">
        <v>4.11071997688E-2</v>
      </c>
      <c r="E32" s="69">
        <v>3.5279483088676828</v>
      </c>
      <c r="F32" s="19"/>
      <c r="G32" s="21"/>
      <c r="H32" s="57" t="s">
        <v>44</v>
      </c>
      <c r="I32" s="28">
        <f t="shared" si="21"/>
        <v>3486.841109098883</v>
      </c>
      <c r="J32" s="28">
        <f t="shared" si="22"/>
        <v>41.107199768800001</v>
      </c>
      <c r="K32" s="29">
        <f>SUM(I32:J32)</f>
        <v>3527.948308867683</v>
      </c>
    </row>
    <row r="33" spans="1:11" ht="15.75" thickBot="1">
      <c r="B33" s="30" t="s">
        <v>24</v>
      </c>
      <c r="C33" s="31">
        <f>C21+C17+C13+C7+C31+C28+C32</f>
        <v>2371.5471905243066</v>
      </c>
      <c r="D33" s="31">
        <f>D21+D17+D13+D7+D31+D28+D32</f>
        <v>105.07945388793945</v>
      </c>
      <c r="E33" s="70">
        <f t="shared" si="5"/>
        <v>2476.6266444122462</v>
      </c>
      <c r="F33" s="15"/>
      <c r="H33" s="30" t="s">
        <v>24</v>
      </c>
      <c r="I33" s="31">
        <f>I21+I17+I13+I7+I31+I28+I32</f>
        <v>2371547.1905243071</v>
      </c>
      <c r="J33" s="31">
        <f>J21+J17+J13+J7+J31+J28+J32</f>
        <v>105079.45388793944</v>
      </c>
      <c r="K33" s="58">
        <f>SUM(I33:J33)</f>
        <v>2476626.6444122465</v>
      </c>
    </row>
    <row r="34" spans="1:11">
      <c r="B34" s="3"/>
      <c r="C34" s="3"/>
      <c r="D34" s="3"/>
      <c r="E34" s="32"/>
      <c r="K34" s="33"/>
    </row>
    <row r="35" spans="1:11">
      <c r="B35" s="41" t="s">
        <v>40</v>
      </c>
    </row>
    <row r="36" spans="1:11">
      <c r="B36" s="41" t="s">
        <v>50</v>
      </c>
      <c r="I36" s="34"/>
      <c r="J36" s="34"/>
      <c r="K36" s="34"/>
    </row>
    <row r="37" spans="1:11">
      <c r="B37" s="41" t="s">
        <v>45</v>
      </c>
    </row>
    <row r="38" spans="1:11">
      <c r="H38" s="35"/>
      <c r="J38" s="35"/>
      <c r="K38" s="35" t="s">
        <v>43</v>
      </c>
    </row>
    <row r="39" spans="1:11">
      <c r="A39" s="35"/>
      <c r="B39" s="36"/>
    </row>
    <row r="40" spans="1:11">
      <c r="A40" s="35"/>
      <c r="B40" s="36"/>
    </row>
    <row r="41" spans="1:11">
      <c r="A41" s="35"/>
      <c r="B41" s="36"/>
    </row>
    <row r="42" spans="1:11">
      <c r="A42" s="35"/>
      <c r="B42" s="36"/>
    </row>
    <row r="43" spans="1:11">
      <c r="A43" s="35"/>
      <c r="B43" s="36"/>
    </row>
    <row r="44" spans="1:11">
      <c r="A44" s="35"/>
      <c r="B44" s="37"/>
      <c r="C44" s="36"/>
      <c r="D44" s="36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abSelected="1" topLeftCell="A19" zoomScale="70" zoomScaleNormal="70" workbookViewId="0">
      <selection activeCell="C6" sqref="C6:E39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3" customFormat="1" ht="18.75">
      <c r="A1" s="42"/>
      <c r="B1" s="96" t="s">
        <v>36</v>
      </c>
      <c r="C1" s="96"/>
      <c r="D1" s="96"/>
      <c r="E1" s="9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</row>
    <row r="2" spans="1:88" s="43" customFormat="1" ht="18.75">
      <c r="A2" s="42"/>
      <c r="B2" s="96" t="s">
        <v>37</v>
      </c>
      <c r="C2" s="96"/>
      <c r="D2" s="96"/>
      <c r="E2" s="9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</row>
    <row r="3" spans="1:88" ht="15.75" thickBot="1">
      <c r="B3" s="3"/>
      <c r="C3" s="3"/>
      <c r="D3" s="3"/>
      <c r="E3" s="4"/>
    </row>
    <row r="4" spans="1:88">
      <c r="B4" s="90" t="s">
        <v>1</v>
      </c>
      <c r="C4" s="92" t="str">
        <f>'data aset IKNB'!C5:D5</f>
        <v>Mei 2020</v>
      </c>
      <c r="D4" s="93"/>
      <c r="E4" s="94" t="s">
        <v>28</v>
      </c>
    </row>
    <row r="5" spans="1:88">
      <c r="B5" s="91"/>
      <c r="C5" s="38" t="s">
        <v>34</v>
      </c>
      <c r="D5" s="38" t="s">
        <v>39</v>
      </c>
      <c r="E5" s="95"/>
    </row>
    <row r="6" spans="1:88" s="8" customFormat="1">
      <c r="A6" s="1"/>
      <c r="B6" s="5" t="s">
        <v>3</v>
      </c>
      <c r="C6" s="77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8" t="s">
        <v>4</v>
      </c>
      <c r="C7" s="78">
        <v>54</v>
      </c>
      <c r="D7" s="98">
        <v>7</v>
      </c>
      <c r="E7" s="9">
        <f t="shared" si="0"/>
        <v>61</v>
      </c>
    </row>
    <row r="8" spans="1:88">
      <c r="B8" s="46" t="s">
        <v>5</v>
      </c>
      <c r="C8" s="78">
        <v>74</v>
      </c>
      <c r="D8" s="98">
        <v>5</v>
      </c>
      <c r="E8" s="9">
        <f t="shared" si="0"/>
        <v>79</v>
      </c>
    </row>
    <row r="9" spans="1:88">
      <c r="B9" s="46" t="s">
        <v>6</v>
      </c>
      <c r="C9" s="78">
        <v>6</v>
      </c>
      <c r="D9" s="98">
        <v>1</v>
      </c>
      <c r="E9" s="9">
        <f t="shared" si="0"/>
        <v>7</v>
      </c>
    </row>
    <row r="10" spans="1:88">
      <c r="B10" s="46" t="s">
        <v>7</v>
      </c>
      <c r="C10" s="78">
        <v>3</v>
      </c>
      <c r="D10" s="98">
        <v>0</v>
      </c>
      <c r="E10" s="9">
        <f t="shared" si="0"/>
        <v>3</v>
      </c>
    </row>
    <row r="11" spans="1:88">
      <c r="B11" s="46" t="s">
        <v>8</v>
      </c>
      <c r="C11" s="63">
        <v>2</v>
      </c>
      <c r="D11" s="54">
        <v>0</v>
      </c>
      <c r="E11" s="9">
        <f t="shared" si="0"/>
        <v>2</v>
      </c>
    </row>
    <row r="12" spans="1:88" s="8" customFormat="1">
      <c r="A12" s="1"/>
      <c r="B12" s="47" t="s">
        <v>9</v>
      </c>
      <c r="C12" s="50">
        <f>SUM(C13:C15)</f>
        <v>237</v>
      </c>
      <c r="D12" s="99">
        <f>SUM(D13:D15)</f>
        <v>9</v>
      </c>
      <c r="E12" s="7">
        <f>C12+D12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8" t="s">
        <v>25</v>
      </c>
      <c r="C13" s="78">
        <v>178</v>
      </c>
      <c r="D13" s="98">
        <v>5</v>
      </c>
      <c r="E13" s="9">
        <f>C13+D13</f>
        <v>183</v>
      </c>
    </row>
    <row r="14" spans="1:88">
      <c r="B14" s="48" t="s">
        <v>10</v>
      </c>
      <c r="C14" s="78">
        <v>57</v>
      </c>
      <c r="D14" s="98">
        <v>4</v>
      </c>
      <c r="E14" s="9">
        <f>C14+D14</f>
        <v>61</v>
      </c>
    </row>
    <row r="15" spans="1:88">
      <c r="B15" s="48" t="s">
        <v>26</v>
      </c>
      <c r="C15" s="78">
        <v>2</v>
      </c>
      <c r="D15" s="98">
        <v>0</v>
      </c>
      <c r="E15" s="9">
        <f>C15+D15</f>
        <v>2</v>
      </c>
    </row>
    <row r="16" spans="1:88" s="8" customFormat="1">
      <c r="A16" s="1"/>
      <c r="B16" s="49" t="s">
        <v>11</v>
      </c>
      <c r="C16" s="79">
        <f>SUM(C17:C19)</f>
        <v>219</v>
      </c>
      <c r="D16" s="66">
        <f>SUM(D17:D19)</f>
        <v>3</v>
      </c>
      <c r="E16" s="67">
        <f t="shared" ref="E16:E24" si="1">C16+D16</f>
        <v>222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6" t="s">
        <v>12</v>
      </c>
      <c r="C17" s="78">
        <v>153</v>
      </c>
      <c r="D17" s="100">
        <v>1</v>
      </c>
      <c r="E17" s="65">
        <f t="shared" si="1"/>
        <v>154</v>
      </c>
    </row>
    <row r="18" spans="1:88">
      <c r="B18" s="46" t="s">
        <v>13</v>
      </c>
      <c r="C18" s="78">
        <v>43</v>
      </c>
      <c r="D18" s="100">
        <v>1</v>
      </c>
      <c r="E18" s="65">
        <f t="shared" si="1"/>
        <v>44</v>
      </c>
    </row>
    <row r="19" spans="1:88">
      <c r="B19" s="46" t="s">
        <v>14</v>
      </c>
      <c r="C19" s="78">
        <v>23</v>
      </c>
      <c r="D19" s="100">
        <v>1</v>
      </c>
      <c r="E19" s="65">
        <f t="shared" si="1"/>
        <v>24</v>
      </c>
    </row>
    <row r="20" spans="1:88" s="8" customFormat="1">
      <c r="A20" s="1"/>
      <c r="B20" s="47" t="s">
        <v>15</v>
      </c>
      <c r="C20" s="79">
        <f>C21+C22+C25+C26+C27+C28</f>
        <v>110</v>
      </c>
      <c r="D20" s="66">
        <f>D21+D22+D25+D26+D27+D28</f>
        <v>5</v>
      </c>
      <c r="E20" s="67">
        <f t="shared" si="1"/>
        <v>115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6" t="s">
        <v>27</v>
      </c>
      <c r="C21" s="80">
        <v>1</v>
      </c>
      <c r="D21" s="64">
        <v>0</v>
      </c>
      <c r="E21" s="65">
        <f t="shared" si="1"/>
        <v>1</v>
      </c>
    </row>
    <row r="22" spans="1:88">
      <c r="B22" s="72" t="s">
        <v>29</v>
      </c>
      <c r="C22" s="81">
        <f>C23+C24</f>
        <v>85</v>
      </c>
      <c r="D22" s="73">
        <f>D23+D24</f>
        <v>3</v>
      </c>
      <c r="E22" s="74">
        <f t="shared" si="1"/>
        <v>88</v>
      </c>
    </row>
    <row r="23" spans="1:88">
      <c r="B23" s="71" t="s">
        <v>46</v>
      </c>
      <c r="C23" s="80">
        <v>44</v>
      </c>
      <c r="D23" s="64">
        <v>2</v>
      </c>
      <c r="E23" s="65">
        <f t="shared" si="1"/>
        <v>46</v>
      </c>
    </row>
    <row r="24" spans="1:88">
      <c r="B24" s="71" t="s">
        <v>47</v>
      </c>
      <c r="C24" s="64">
        <v>41</v>
      </c>
      <c r="D24" s="64">
        <v>1</v>
      </c>
      <c r="E24" s="65">
        <f t="shared" si="1"/>
        <v>42</v>
      </c>
    </row>
    <row r="25" spans="1:88">
      <c r="B25" s="46" t="s">
        <v>16</v>
      </c>
      <c r="C25" s="54">
        <v>21</v>
      </c>
      <c r="D25" s="54">
        <v>2</v>
      </c>
      <c r="E25" s="10">
        <f t="shared" ref="E25:E38" si="2">C25+D25</f>
        <v>23</v>
      </c>
    </row>
    <row r="26" spans="1:88">
      <c r="B26" s="46" t="s">
        <v>17</v>
      </c>
      <c r="C26" s="54">
        <v>1</v>
      </c>
      <c r="D26" s="54">
        <v>0</v>
      </c>
      <c r="E26" s="10">
        <f t="shared" si="2"/>
        <v>1</v>
      </c>
    </row>
    <row r="27" spans="1:88">
      <c r="B27" s="46" t="s">
        <v>18</v>
      </c>
      <c r="C27" s="54">
        <v>1</v>
      </c>
      <c r="D27" s="54">
        <v>0</v>
      </c>
      <c r="E27" s="10">
        <f t="shared" si="2"/>
        <v>1</v>
      </c>
    </row>
    <row r="28" spans="1:88">
      <c r="B28" s="46" t="s">
        <v>19</v>
      </c>
      <c r="C28" s="54">
        <v>1</v>
      </c>
      <c r="D28" s="54">
        <v>0</v>
      </c>
      <c r="E28" s="10">
        <f t="shared" si="2"/>
        <v>1</v>
      </c>
    </row>
    <row r="29" spans="1:88" s="8" customFormat="1">
      <c r="A29" s="1"/>
      <c r="B29" s="47" t="s">
        <v>30</v>
      </c>
      <c r="C29" s="51">
        <f>SUM(C30:C32)</f>
        <v>227</v>
      </c>
      <c r="D29" s="51">
        <f>SUM(D30:D32)</f>
        <v>0</v>
      </c>
      <c r="E29" s="7">
        <f t="shared" si="2"/>
        <v>227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6" t="s">
        <v>31</v>
      </c>
      <c r="C30" s="52">
        <v>159</v>
      </c>
      <c r="D30" s="52">
        <v>0</v>
      </c>
      <c r="E30" s="9">
        <f t="shared" si="2"/>
        <v>159</v>
      </c>
    </row>
    <row r="31" spans="1:88">
      <c r="B31" s="46" t="s">
        <v>32</v>
      </c>
      <c r="C31" s="52">
        <v>42</v>
      </c>
      <c r="D31" s="52">
        <v>0</v>
      </c>
      <c r="E31" s="9">
        <f t="shared" si="2"/>
        <v>42</v>
      </c>
    </row>
    <row r="32" spans="1:88">
      <c r="B32" s="46" t="s">
        <v>33</v>
      </c>
      <c r="C32" s="52">
        <v>26</v>
      </c>
      <c r="D32" s="52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142</v>
      </c>
      <c r="D33" s="6">
        <v>76</v>
      </c>
      <c r="E33" s="7">
        <f t="shared" si="2"/>
        <v>218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71" t="s">
        <v>48</v>
      </c>
      <c r="C34" s="52">
        <v>133</v>
      </c>
      <c r="D34" s="52">
        <v>76</v>
      </c>
      <c r="E34" s="75">
        <f t="shared" si="2"/>
        <v>209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71" t="s">
        <v>49</v>
      </c>
      <c r="C35" s="52">
        <v>9</v>
      </c>
      <c r="D35" s="76"/>
      <c r="E35" s="75">
        <f t="shared" si="2"/>
        <v>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5" t="s">
        <v>42</v>
      </c>
      <c r="C36" s="6">
        <f>C37+C38</f>
        <v>149</v>
      </c>
      <c r="D36" s="6">
        <f>D37+D38</f>
        <v>12</v>
      </c>
      <c r="E36" s="7">
        <f t="shared" si="2"/>
        <v>161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71" t="s">
        <v>46</v>
      </c>
      <c r="C37" s="52">
        <v>24</v>
      </c>
      <c r="D37" s="52">
        <v>1</v>
      </c>
      <c r="E37" s="10">
        <f t="shared" si="2"/>
        <v>25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71" t="s">
        <v>47</v>
      </c>
      <c r="C38" s="52">
        <v>125</v>
      </c>
      <c r="D38" s="52">
        <v>11</v>
      </c>
      <c r="E38" s="10">
        <f t="shared" si="2"/>
        <v>136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1223</v>
      </c>
      <c r="D39" s="12">
        <f>D20+D16+D12+D6+D33+D29+D36</f>
        <v>118</v>
      </c>
      <c r="E39" s="12">
        <f>E6+E12+E16+E20+E29+E33+E36</f>
        <v>1341</v>
      </c>
    </row>
    <row r="40" spans="1:88">
      <c r="E40" s="13"/>
    </row>
    <row r="41" spans="1:88">
      <c r="B41" s="44" t="s">
        <v>40</v>
      </c>
    </row>
    <row r="42" spans="1:88">
      <c r="B42" s="14" t="s">
        <v>41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770CFB-2C4C-49DA-8E25-3F0BAE31EFB6}"/>
</file>

<file path=customXml/itemProps2.xml><?xml version="1.0" encoding="utf-8"?>
<ds:datastoreItem xmlns:ds="http://schemas.openxmlformats.org/officeDocument/2006/customXml" ds:itemID="{B4A2BADC-F7B3-4888-81D2-D2BDACCB5536}"/>
</file>

<file path=customXml/itemProps3.xml><?xml version="1.0" encoding="utf-8"?>
<ds:datastoreItem xmlns:ds="http://schemas.openxmlformats.org/officeDocument/2006/customXml" ds:itemID="{EAB91D9F-0D77-4B09-832C-ED8E705B0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aset IKNB</vt:lpstr>
      <vt:lpstr>Pelaku IKNB</vt:lpstr>
      <vt:lpstr>'data aset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2020-07-07T12:47:01Z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