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D13" i="2" l="1"/>
  <c r="C13" i="2"/>
  <c r="C22" i="3" l="1"/>
  <c r="D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7" i="2" l="1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E14" i="3"/>
  <c r="E15" i="3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<sst xmlns="http://schemas.openxmlformats.org/spreadsheetml/2006/main" count="113" uniqueCount="53">
  <si>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</si>
  <si>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</si>
  <si>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</si>
  <si>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</si>
  <si>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</si>
  <si>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</si>
  <si>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</si>
  <si>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</si>
  <si>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</si>
  <si>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</si>
  <si>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</si>
  <si>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</si>
  <si>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</si>
  <si>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</si>
  <si>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</si>
  <si>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</si>
  <si>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</si>
  <si>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</si>
  <si>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</si>
  <si>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</si>
  <si>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</si>
  <si>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</si>
  <si>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</si>
  <si>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</si>
  <si>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</si>
  <si>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</si>
  <si>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</si>
  <si>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</si>
  <si>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</si>
  <si>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</si>
  <si>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</si>
  <si>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</si>
  <si>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</si>
  <si>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</si>
  <si>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</si>
  <si>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</si>
  <si>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</si>
  <si>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</si>
  <si>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</si>
  <si>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</si>
  <si>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</si>
  <si>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</si>
  <si>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</si>
  <si>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</si>
  <si>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</si>
  <si>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</si>
  <si>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</si>
  <si>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</si>
  <si>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</si>
  <si>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II 2020</t>
  </si>
  <si>
    <t>Asuransi ASN, TNI/POLRI, Kecelakaan Penumpang Umum dan Lalu Lintas Jalan</t>
  </si>
  <si>
    <t>Mei 2021</t>
  </si>
  <si>
    <t>Data aset LKM menggunakan data Empat bulanan periode April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</si>
</sst>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  <numFmt numFmtId="190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5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43" fontId="54" fillId="8" borderId="2" xfId="2" applyNumberFormat="1" applyFont="1" applyFill="1" applyBorder="1"/>
    <xf numFmtId="181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43" fontId="52" fillId="0" borderId="0" xfId="0" applyNumberFormat="1" applyFont="1" applyFill="1"/>
    <xf numFmtId="43" fontId="49" fillId="9" borderId="2" xfId="0" applyNumberFormat="1" applyFont="1" applyFill="1" applyBorder="1"/>
    <xf numFmtId="181" fontId="54" fillId="9" borderId="20" xfId="845" applyNumberFormat="1" applyFont="1" applyFill="1" applyBorder="1" applyAlignment="1">
      <alignment horizontal="right"/>
    </xf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43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54" fillId="18" borderId="18" xfId="845" applyNumberFormat="1" applyFont="1" applyFill="1" applyBorder="1" applyAlignment="1">
      <alignment horizontal="right"/>
    </xf>
    <xf numFmtId="181" fontId="54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181" fontId="54" fillId="8" borderId="20" xfId="845" applyNumberFormat="1" applyFont="1" applyFill="1" applyBorder="1"/>
    <xf numFmtId="181" fontId="54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/>
    </xf>
    <xf numFmtId="181" fontId="60" fillId="8" borderId="2" xfId="845" applyNumberFormat="1" applyFont="1" applyFill="1" applyBorder="1" applyAlignment="1">
      <alignment vertical="center"/>
    </xf>
    <xf numFmtId="181" fontId="61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9" fillId="19" borderId="2" xfId="845" applyNumberFormat="1" applyFont="1" applyFill="1" applyBorder="1" applyAlignment="1">
      <alignment vertical="center"/>
    </xf>
    <xf numFmtId="181" fontId="54" fillId="8" borderId="24" xfId="845" applyNumberFormat="1" applyFont="1" applyFill="1" applyBorder="1"/>
    <xf numFmtId="181" fontId="52" fillId="0" borderId="24" xfId="845" applyNumberFormat="1" applyFont="1" applyBorder="1" applyAlignment="1">
      <alignment horizontal="right"/>
    </xf>
    <xf numFmtId="189" fontId="1" fillId="0" borderId="2" xfId="845" applyNumberFormat="1" applyFont="1" applyFill="1" applyBorder="1" applyAlignment="1">
      <alignment vertical="center"/>
    </xf>
    <xf numFmtId="0" fontId="47" fillId="0" borderId="0" xfId="0" applyFont="1" applyBorder="1"/>
    <xf numFmtId="0" fontId="47" fillId="0" borderId="0" xfId="0" applyFont="1" applyFill="1" applyBorder="1"/>
    <xf numFmtId="41" fontId="51" fillId="0" borderId="2" xfId="845" applyNumberFormat="1" applyFont="1" applyBorder="1" applyAlignment="1">
      <alignment horizontal="right"/>
    </xf>
    <xf numFmtId="190" fontId="47" fillId="0" borderId="0" xfId="0" applyNumberFormat="1" applyFont="1"/>
    <xf numFmtId="41" fontId="50" fillId="4" borderId="18" xfId="845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horizontal="right" vertical="center"/>
    </xf>
    <xf numFmtId="41" fontId="54" fillId="8" borderId="2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>
      <alignment horizontal="right" vertical="center"/>
    </xf>
    <xf numFmtId="41" fontId="54" fillId="0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4" fillId="8" borderId="13" xfId="0" applyFont="1" applyFill="1" applyBorder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6" xfId="0" applyFont="1" applyFill="1" applyBorder="1" applyAlignment="1">
      <alignment vertical="center"/>
    </xf>
    <xf numFmtId="0" fontId="49" fillId="4" borderId="16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13" xfId="0" applyFont="1" applyBorder="1" applyAlignment="1">
      <alignment horizontal="left" vertical="center"/>
    </xf>
    <xf numFmtId="0" fontId="52" fillId="0" borderId="13" xfId="0" applyFont="1" applyFill="1" applyBorder="1" applyAlignment="1">
      <alignment horizontal="left" vertical="center"/>
    </xf>
    <xf numFmtId="0" fontId="54" fillId="8" borderId="23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1" fontId="47" fillId="0" borderId="0" xfId="0" applyNumberFormat="1" applyFont="1" applyFill="1"/>
    <xf numFmtId="0" fontId="51" fillId="0" borderId="22" xfId="0" applyFont="1" applyBorder="1" applyAlignment="1">
      <alignment vertical="center" wrapText="1"/>
    </xf>
    <xf numFmtId="0" fontId="56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2340428</xdr:colOff>
      <xdr:row>37</xdr:row>
      <xdr:rowOff>122463</xdr:rowOff>
    </xdr:from>
    <xdr:to>
      <xdr:col>8</xdr:col>
      <xdr:colOff>1359753</xdr:colOff>
      <xdr:row>61</xdr:row>
      <xdr:rowOff>54428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2428" y="7388677"/>
          <a:ext cx="9687325" cy="4503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</xdr:row>
      <xdr:rowOff>25387</xdr:rowOff>
    </xdr:from>
    <xdr:to>
      <xdr:col>20</xdr:col>
      <xdr:colOff>258536</xdr:colOff>
      <xdr:row>25</xdr:row>
      <xdr:rowOff>21093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964" y="719351"/>
          <a:ext cx="8735786" cy="437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topLeftCell="B1" zoomScale="70" zoomScaleNormal="70" workbookViewId="0">
      <selection activeCell="N24" sqref="N24"/>
    </sheetView>
  </sheetViews>
  <sheetFormatPr defaultColWidth="9.140625" defaultRowHeight="15"/>
  <cols>
    <col min="1" max="1" width="11.42578125" style="1" customWidth="1"/>
    <col min="2" max="2" width="44.42578125" style="86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44.42578125" style="93" customWidth="1"/>
    <col min="9" max="9" width="20.42578125" style="1" bestFit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97" t="s">
        <v>31</v>
      </c>
      <c r="C2" s="97"/>
      <c r="D2" s="97"/>
      <c r="E2" s="97"/>
      <c r="H2" s="97" t="s">
        <v>31</v>
      </c>
      <c r="I2" s="97"/>
      <c r="J2" s="97"/>
      <c r="K2" s="97"/>
    </row>
    <row r="3" spans="2:11">
      <c r="B3" s="77"/>
      <c r="C3" s="3"/>
      <c r="D3" s="3"/>
      <c r="H3" s="77"/>
      <c r="I3" s="3"/>
      <c r="J3" s="3"/>
      <c r="K3" s="2"/>
    </row>
    <row r="4" spans="2:11" ht="15.75" thickBot="1">
      <c r="B4" s="77"/>
      <c r="C4" s="3"/>
      <c r="D4" s="3"/>
      <c r="E4" s="4" t="s">
        <v>0</v>
      </c>
      <c r="H4" s="77"/>
      <c r="I4" s="3"/>
      <c r="J4" s="3"/>
      <c r="K4" s="4" t="s">
        <v>34</v>
      </c>
    </row>
    <row r="5" spans="2:11" s="15" customFormat="1">
      <c r="B5" s="98" t="s">
        <v>1</v>
      </c>
      <c r="C5" s="100" t="s">
        <v>51</v>
      </c>
      <c r="D5" s="101"/>
      <c r="E5" s="102" t="s">
        <v>27</v>
      </c>
      <c r="H5" s="98" t="s">
        <v>1</v>
      </c>
      <c r="I5" s="100" t="str">
        <f>C5</f>
        <v>Mei 2021</v>
      </c>
      <c r="J5" s="101"/>
      <c r="K5" s="102" t="s">
        <v>27</v>
      </c>
    </row>
    <row r="6" spans="2:11" s="15" customFormat="1">
      <c r="B6" s="99"/>
      <c r="C6" s="31" t="s">
        <v>30</v>
      </c>
      <c r="D6" s="31" t="s">
        <v>2</v>
      </c>
      <c r="E6" s="103"/>
      <c r="H6" s="99"/>
      <c r="I6" s="31" t="s">
        <v>30</v>
      </c>
      <c r="J6" s="31" t="s">
        <v>2</v>
      </c>
      <c r="K6" s="103"/>
    </row>
    <row r="7" spans="2:11" s="15" customFormat="1">
      <c r="B7" s="78" t="s">
        <v>3</v>
      </c>
      <c r="C7" s="44">
        <f>SUM(C8:C12)</f>
        <v>1471.9240622383431</v>
      </c>
      <c r="D7" s="44">
        <f>SUM(D8:D12)</f>
        <v>42.785650263920004</v>
      </c>
      <c r="E7" s="17">
        <f>C7+D7</f>
        <v>1514.7097125022631</v>
      </c>
      <c r="F7" s="18"/>
      <c r="G7" s="18"/>
      <c r="H7" s="78" t="s">
        <v>3</v>
      </c>
      <c r="I7" s="16">
        <f>SUM(I8:I12)</f>
        <v>1471924.0622383431</v>
      </c>
      <c r="J7" s="16">
        <f>SUM(J8:J12)</f>
        <v>42785.650263919997</v>
      </c>
      <c r="K7" s="17">
        <f>I7+J7</f>
        <v>1514709.712502263</v>
      </c>
    </row>
    <row r="8" spans="2:11">
      <c r="B8" s="79" t="s">
        <v>4</v>
      </c>
      <c r="C8" s="57">
        <v>551.82950371946981</v>
      </c>
      <c r="D8" s="57">
        <v>34.4092998928</v>
      </c>
      <c r="E8" s="42">
        <f t="shared" ref="E8:E12" si="0">C8+D8</f>
        <v>586.23880361226986</v>
      </c>
      <c r="F8" s="19"/>
      <c r="G8" s="19"/>
      <c r="H8" s="90" t="s">
        <v>4</v>
      </c>
      <c r="I8" s="20">
        <f t="shared" ref="I8:I12" si="1">C8*1000</f>
        <v>551829.50371946977</v>
      </c>
      <c r="J8" s="20">
        <f t="shared" ref="J8:J12" si="2">D8*1000</f>
        <v>34409.299892800002</v>
      </c>
      <c r="K8" s="21">
        <f>SUM(I8:J8)</f>
        <v>586238.80361226981</v>
      </c>
    </row>
    <row r="9" spans="2:11">
      <c r="B9" s="79" t="s">
        <v>5</v>
      </c>
      <c r="C9" s="57">
        <v>178.14392119058004</v>
      </c>
      <c r="D9" s="57">
        <v>6.2465698653299997</v>
      </c>
      <c r="E9" s="42">
        <f t="shared" si="0"/>
        <v>184.39049105591005</v>
      </c>
      <c r="F9" s="19"/>
      <c r="G9" s="19"/>
      <c r="H9" s="90" t="s">
        <v>5</v>
      </c>
      <c r="I9" s="20">
        <f t="shared" si="1"/>
        <v>178143.92119058003</v>
      </c>
      <c r="J9" s="20">
        <f t="shared" si="2"/>
        <v>6246.5698653299996</v>
      </c>
      <c r="K9" s="21">
        <f t="shared" ref="K9:K12" si="3">SUM(I9:J9)</f>
        <v>184390.49105591004</v>
      </c>
    </row>
    <row r="10" spans="2:11">
      <c r="B10" s="79" t="s">
        <v>6</v>
      </c>
      <c r="C10" s="57">
        <v>30.166716110629999</v>
      </c>
      <c r="D10" s="57">
        <v>2.1297805057899999</v>
      </c>
      <c r="E10" s="42">
        <f t="shared" si="0"/>
        <v>32.296496616420001</v>
      </c>
      <c r="F10" s="19"/>
      <c r="G10" s="19"/>
      <c r="H10" s="90" t="s">
        <v>6</v>
      </c>
      <c r="I10" s="20">
        <f t="shared" si="1"/>
        <v>30166.716110629997</v>
      </c>
      <c r="J10" s="20">
        <f t="shared" si="2"/>
        <v>2129.78050579</v>
      </c>
      <c r="K10" s="21">
        <f t="shared" si="3"/>
        <v>32296.496616419998</v>
      </c>
    </row>
    <row r="11" spans="2:11" ht="30">
      <c r="B11" s="80" t="s">
        <v>50</v>
      </c>
      <c r="C11" s="65">
        <v>134.38384251457001</v>
      </c>
      <c r="D11" s="57">
        <v>0</v>
      </c>
      <c r="E11" s="42">
        <f t="shared" si="0"/>
        <v>134.38384251457001</v>
      </c>
      <c r="F11" s="19"/>
      <c r="G11" s="19"/>
      <c r="H11" s="80" t="s">
        <v>50</v>
      </c>
      <c r="I11" s="20">
        <f t="shared" si="1"/>
        <v>134383.84251457002</v>
      </c>
      <c r="J11" s="20">
        <f t="shared" si="2"/>
        <v>0</v>
      </c>
      <c r="K11" s="21">
        <f t="shared" si="3"/>
        <v>134383.84251457002</v>
      </c>
    </row>
    <row r="12" spans="2:11">
      <c r="B12" s="81" t="s">
        <v>7</v>
      </c>
      <c r="C12" s="65">
        <v>577.40007870309319</v>
      </c>
      <c r="D12" s="61">
        <v>0</v>
      </c>
      <c r="E12" s="42">
        <f t="shared" si="0"/>
        <v>577.40007870309319</v>
      </c>
      <c r="F12" s="19"/>
      <c r="G12" s="19"/>
      <c r="H12" s="91" t="s">
        <v>7</v>
      </c>
      <c r="I12" s="20">
        <f t="shared" si="1"/>
        <v>577400.07870309323</v>
      </c>
      <c r="J12" s="20">
        <f t="shared" si="2"/>
        <v>0</v>
      </c>
      <c r="K12" s="21">
        <f t="shared" si="3"/>
        <v>577400.07870309323</v>
      </c>
    </row>
    <row r="13" spans="2:11" s="15" customFormat="1">
      <c r="B13" s="82" t="s">
        <v>8</v>
      </c>
      <c r="C13" s="59">
        <f t="shared" ref="C13:D13" si="4">C14+C15+C16</f>
        <v>566.67739826931688</v>
      </c>
      <c r="D13" s="58">
        <f t="shared" si="4"/>
        <v>21.711525717559088</v>
      </c>
      <c r="E13" s="63">
        <f t="shared" ref="E13" si="5">SUM(E14:E16)</f>
        <v>588.38892398687608</v>
      </c>
      <c r="F13" s="18"/>
      <c r="G13" s="18"/>
      <c r="H13" s="78" t="s">
        <v>8</v>
      </c>
      <c r="I13" s="16">
        <f>SUM(I14:I16)</f>
        <v>566677.398269317</v>
      </c>
      <c r="J13" s="16">
        <f>SUM(J14:J16)</f>
        <v>21711.525717559089</v>
      </c>
      <c r="K13" s="16">
        <f>SUM(K14:K16)</f>
        <v>588388.92398687603</v>
      </c>
    </row>
    <row r="14" spans="2:11">
      <c r="B14" s="81" t="s">
        <v>24</v>
      </c>
      <c r="C14" s="56">
        <v>421.548672664805</v>
      </c>
      <c r="D14" s="56">
        <v>15.137397890187</v>
      </c>
      <c r="E14" s="64">
        <f t="shared" ref="E14:E16" si="6">C14+D14</f>
        <v>436.686070554992</v>
      </c>
      <c r="F14" s="22"/>
      <c r="G14" s="19"/>
      <c r="H14" s="91" t="s">
        <v>24</v>
      </c>
      <c r="I14" s="20">
        <f t="shared" ref="I14:K16" si="7">C14*1000</f>
        <v>421548.67266480502</v>
      </c>
      <c r="J14" s="20">
        <f t="shared" si="7"/>
        <v>15137.397890187</v>
      </c>
      <c r="K14" s="20">
        <f t="shared" si="7"/>
        <v>436686.07055499201</v>
      </c>
    </row>
    <row r="15" spans="2:11">
      <c r="B15" s="81" t="s">
        <v>9</v>
      </c>
      <c r="C15" s="56">
        <v>18.745888194861003</v>
      </c>
      <c r="D15" s="56">
        <v>2.6869329281469998</v>
      </c>
      <c r="E15" s="64">
        <f t="shared" si="6"/>
        <v>21.432821123008004</v>
      </c>
      <c r="F15" s="19"/>
      <c r="G15" s="19"/>
      <c r="H15" s="91" t="s">
        <v>9</v>
      </c>
      <c r="I15" s="20">
        <f t="shared" ref="I15:J20" si="8">C15*1000</f>
        <v>18745.888194861003</v>
      </c>
      <c r="J15" s="20">
        <f t="shared" ref="J15:J16" si="9">D15*1000</f>
        <v>2686.932928147</v>
      </c>
      <c r="K15" s="20">
        <f t="shared" si="7"/>
        <v>21432.821123008005</v>
      </c>
    </row>
    <row r="16" spans="2:11">
      <c r="B16" s="81" t="s">
        <v>25</v>
      </c>
      <c r="C16" s="56">
        <v>126.38283740965092</v>
      </c>
      <c r="D16" s="56">
        <v>3.88719489922509</v>
      </c>
      <c r="E16" s="64">
        <f t="shared" si="6"/>
        <v>130.27003230887601</v>
      </c>
      <c r="F16" s="22"/>
      <c r="G16" s="22"/>
      <c r="H16" s="91" t="s">
        <v>25</v>
      </c>
      <c r="I16" s="20">
        <f t="shared" si="8"/>
        <v>126382.83740965092</v>
      </c>
      <c r="J16" s="20">
        <f t="shared" si="9"/>
        <v>3887.19489922509</v>
      </c>
      <c r="K16" s="20">
        <f t="shared" si="7"/>
        <v>130270.03230887601</v>
      </c>
    </row>
    <row r="17" spans="2:11" s="15" customFormat="1">
      <c r="B17" s="82" t="s">
        <v>10</v>
      </c>
      <c r="C17" s="59">
        <f t="shared" ref="C17:D17" si="10">C18+C19+C20</f>
        <v>315.8825091220217</v>
      </c>
      <c r="D17" s="58">
        <f t="shared" si="10"/>
        <v>2.040653454831109</v>
      </c>
      <c r="E17" s="63">
        <f t="shared" ref="E17" si="11">SUM(E18:E20)</f>
        <v>317.92316257685286</v>
      </c>
      <c r="F17" s="18"/>
      <c r="G17" s="18"/>
      <c r="H17" s="78" t="s">
        <v>10</v>
      </c>
      <c r="I17" s="16">
        <f>SUM(I18:I20)</f>
        <v>315882.50912202173</v>
      </c>
      <c r="J17" s="16">
        <f>SUM(J18:J20)</f>
        <v>2040.6534548311092</v>
      </c>
      <c r="K17" s="17">
        <f>I17+J17</f>
        <v>317923.16257685283</v>
      </c>
    </row>
    <row r="18" spans="2:11">
      <c r="B18" s="81" t="s">
        <v>11</v>
      </c>
      <c r="C18" s="57">
        <v>167.54691857733667</v>
      </c>
      <c r="D18" s="57">
        <v>0.58751312715360882</v>
      </c>
      <c r="E18" s="64">
        <f t="shared" ref="E18:E33" si="12">C18+D18</f>
        <v>168.13443170449028</v>
      </c>
      <c r="F18" s="19"/>
      <c r="G18" s="19"/>
      <c r="H18" s="91" t="s">
        <v>11</v>
      </c>
      <c r="I18" s="20">
        <f t="shared" si="8"/>
        <v>167546.91857733668</v>
      </c>
      <c r="J18" s="20">
        <f t="shared" si="8"/>
        <v>587.51312715360882</v>
      </c>
      <c r="K18" s="21">
        <f>SUM(I18:J18)</f>
        <v>168134.4317044903</v>
      </c>
    </row>
    <row r="19" spans="2:11">
      <c r="B19" s="81" t="s">
        <v>12</v>
      </c>
      <c r="C19" s="57">
        <v>38.264509590468123</v>
      </c>
      <c r="D19" s="57">
        <v>9.9106867475500265E-2</v>
      </c>
      <c r="E19" s="64">
        <f t="shared" si="12"/>
        <v>38.363616457943621</v>
      </c>
      <c r="F19" s="19"/>
      <c r="G19" s="19"/>
      <c r="H19" s="91" t="s">
        <v>12</v>
      </c>
      <c r="I19" s="20">
        <f t="shared" si="8"/>
        <v>38264.509590468122</v>
      </c>
      <c r="J19" s="20">
        <f t="shared" si="8"/>
        <v>99.106867475500266</v>
      </c>
      <c r="K19" s="21">
        <f t="shared" ref="K19:K20" si="13">SUM(I19:J19)</f>
        <v>38363.616457943623</v>
      </c>
    </row>
    <row r="20" spans="2:11">
      <c r="B20" s="81" t="s">
        <v>13</v>
      </c>
      <c r="C20" s="57">
        <v>110.07108095421691</v>
      </c>
      <c r="D20" s="57">
        <v>1.3540334602020001</v>
      </c>
      <c r="E20" s="64">
        <f t="shared" si="12"/>
        <v>111.42511441441891</v>
      </c>
      <c r="F20" s="19"/>
      <c r="G20" s="19"/>
      <c r="H20" s="91" t="s">
        <v>13</v>
      </c>
      <c r="I20" s="20">
        <f t="shared" si="8"/>
        <v>110071.08095421692</v>
      </c>
      <c r="J20" s="20">
        <f t="shared" si="8"/>
        <v>1354.033460202</v>
      </c>
      <c r="K20" s="21">
        <f t="shared" si="13"/>
        <v>111425.11441441892</v>
      </c>
    </row>
    <row r="21" spans="2:11" s="15" customFormat="1">
      <c r="B21" s="82" t="s">
        <v>14</v>
      </c>
      <c r="C21" s="44">
        <f>SUM(C22:C27)</f>
        <v>218.78088875387232</v>
      </c>
      <c r="D21" s="44">
        <f>SUM(D22:D27)</f>
        <v>43.058634793006384</v>
      </c>
      <c r="E21" s="63">
        <f t="shared" ref="E21" si="14">SUM(E22:E27)</f>
        <v>261.8395235468787</v>
      </c>
      <c r="F21" s="18"/>
      <c r="G21" s="18"/>
      <c r="H21" s="78" t="s">
        <v>14</v>
      </c>
      <c r="I21" s="16">
        <f>SUM(I22:I27)</f>
        <v>218780.88875387231</v>
      </c>
      <c r="J21" s="16">
        <f>SUM(J22:J27)</f>
        <v>43058.634793006378</v>
      </c>
      <c r="K21" s="17">
        <f>I21+J21</f>
        <v>261839.52354687869</v>
      </c>
    </row>
    <row r="22" spans="2:11">
      <c r="B22" s="81" t="s">
        <v>26</v>
      </c>
      <c r="C22" s="57">
        <v>77.589607895519151</v>
      </c>
      <c r="D22" s="57">
        <v>12.091096168219256</v>
      </c>
      <c r="E22" s="64">
        <f t="shared" si="12"/>
        <v>89.680704063738403</v>
      </c>
      <c r="F22" s="22"/>
      <c r="G22" s="19"/>
      <c r="H22" s="91" t="s">
        <v>26</v>
      </c>
      <c r="I22" s="20">
        <f t="shared" ref="I22" si="15">C22*1000</f>
        <v>77589.607895519148</v>
      </c>
      <c r="J22" s="20">
        <f t="shared" ref="J22" si="16">D22*1000</f>
        <v>12091.096168219256</v>
      </c>
      <c r="K22" s="21">
        <f>SUM(I22:J22)</f>
        <v>89680.704063738405</v>
      </c>
    </row>
    <row r="23" spans="2:11">
      <c r="B23" s="81" t="s">
        <v>28</v>
      </c>
      <c r="C23" s="56">
        <v>59.157687092714291</v>
      </c>
      <c r="D23" s="56">
        <v>10.324642660065999</v>
      </c>
      <c r="E23" s="64">
        <f t="shared" si="12"/>
        <v>69.482329752780288</v>
      </c>
      <c r="F23" s="22"/>
      <c r="G23" s="19"/>
      <c r="H23" s="91" t="s">
        <v>28</v>
      </c>
      <c r="I23" s="20">
        <f t="shared" ref="I23:I25" si="17">C23*1000</f>
        <v>59157.687092714288</v>
      </c>
      <c r="J23" s="20">
        <f t="shared" ref="J23:J25" si="18">D23*1000</f>
        <v>10324.642660066</v>
      </c>
      <c r="K23" s="21">
        <f t="shared" ref="K23:K27" si="19">SUM(I23:J23)</f>
        <v>69482.329752780293</v>
      </c>
    </row>
    <row r="24" spans="2:11">
      <c r="B24" s="81" t="s">
        <v>15</v>
      </c>
      <c r="C24" s="56">
        <v>29.5759042201889</v>
      </c>
      <c r="D24" s="56">
        <v>3.4340224444441247</v>
      </c>
      <c r="E24" s="64">
        <f t="shared" si="12"/>
        <v>33.009926664633028</v>
      </c>
      <c r="F24" s="22"/>
      <c r="G24" s="19"/>
      <c r="H24" s="91" t="s">
        <v>15</v>
      </c>
      <c r="I24" s="20">
        <f t="shared" si="17"/>
        <v>29575.904220188899</v>
      </c>
      <c r="J24" s="20">
        <f t="shared" si="18"/>
        <v>3434.0224444441246</v>
      </c>
      <c r="K24" s="21">
        <f t="shared" si="19"/>
        <v>33009.926664633022</v>
      </c>
    </row>
    <row r="25" spans="2:11">
      <c r="B25" s="81" t="s">
        <v>16</v>
      </c>
      <c r="C25" s="56">
        <v>28.528967895683</v>
      </c>
      <c r="D25" s="57">
        <v>2.463203104317</v>
      </c>
      <c r="E25" s="64">
        <f t="shared" si="12"/>
        <v>30.992170999999999</v>
      </c>
      <c r="F25" s="19"/>
      <c r="G25" s="19"/>
      <c r="H25" s="91" t="s">
        <v>16</v>
      </c>
      <c r="I25" s="20">
        <f t="shared" si="17"/>
        <v>28528.967895682999</v>
      </c>
      <c r="J25" s="20">
        <f t="shared" si="18"/>
        <v>2463.203104317</v>
      </c>
      <c r="K25" s="21">
        <f t="shared" si="19"/>
        <v>30992.170999999998</v>
      </c>
    </row>
    <row r="26" spans="2:11">
      <c r="B26" s="81" t="s">
        <v>17</v>
      </c>
      <c r="C26" s="56">
        <v>21.303216158040001</v>
      </c>
      <c r="D26" s="57">
        <v>14.745670415960001</v>
      </c>
      <c r="E26" s="21">
        <f t="shared" si="12"/>
        <v>36.048886574000001</v>
      </c>
      <c r="F26" s="19"/>
      <c r="G26" s="19"/>
      <c r="H26" s="91" t="s">
        <v>17</v>
      </c>
      <c r="I26" s="20">
        <f>C26*1000</f>
        <v>21303.216158040002</v>
      </c>
      <c r="J26" s="20">
        <f>D26*1000</f>
        <v>14745.670415960001</v>
      </c>
      <c r="K26" s="21">
        <f t="shared" si="19"/>
        <v>36048.886574000004</v>
      </c>
    </row>
    <row r="27" spans="2:11">
      <c r="B27" s="81" t="s">
        <v>18</v>
      </c>
      <c r="C27" s="45">
        <v>2.62550549172698</v>
      </c>
      <c r="D27" s="45">
        <v>0</v>
      </c>
      <c r="E27" s="21">
        <f t="shared" si="12"/>
        <v>2.62550549172698</v>
      </c>
      <c r="F27" s="19"/>
      <c r="G27" s="19"/>
      <c r="H27" s="91" t="s">
        <v>18</v>
      </c>
      <c r="I27" s="20">
        <f>C27*1000</f>
        <v>2625.5054917269799</v>
      </c>
      <c r="J27" s="20">
        <f>D27*1000</f>
        <v>0</v>
      </c>
      <c r="K27" s="21">
        <f t="shared" si="19"/>
        <v>2625.5054917269799</v>
      </c>
    </row>
    <row r="28" spans="2:11" s="15" customFormat="1">
      <c r="B28" s="82" t="s">
        <v>19</v>
      </c>
      <c r="C28" s="60">
        <f>SUM(C29:C30)</f>
        <v>14.328614956320999</v>
      </c>
      <c r="D28" s="55">
        <v>0</v>
      </c>
      <c r="E28" s="46">
        <f>SUM(E29:E30)</f>
        <v>14.328614956320999</v>
      </c>
      <c r="F28" s="18"/>
      <c r="G28" s="18"/>
      <c r="H28" s="78" t="s">
        <v>19</v>
      </c>
      <c r="I28" s="16">
        <f>SUM(I29:I30)</f>
        <v>14328.614956320998</v>
      </c>
      <c r="J28" s="16">
        <f>SUM(J29:J30)</f>
        <v>0</v>
      </c>
      <c r="K28" s="17">
        <f>I28+J28</f>
        <v>14328.614956320998</v>
      </c>
    </row>
    <row r="29" spans="2:11">
      <c r="B29" s="81" t="s">
        <v>20</v>
      </c>
      <c r="C29" s="56">
        <v>9.0816888278829992</v>
      </c>
      <c r="D29" s="57">
        <v>0</v>
      </c>
      <c r="E29" s="21">
        <f t="shared" si="12"/>
        <v>9.0816888278829992</v>
      </c>
      <c r="F29" s="19"/>
      <c r="G29" s="19"/>
      <c r="H29" s="91" t="s">
        <v>20</v>
      </c>
      <c r="I29" s="20">
        <f t="shared" ref="I29" si="20">C29*1000</f>
        <v>9081.6888278829992</v>
      </c>
      <c r="J29" s="20">
        <f t="shared" ref="J29" si="21">D29*1000</f>
        <v>0</v>
      </c>
      <c r="K29" s="21">
        <f>SUM(I29:J29)</f>
        <v>9081.6888278829992</v>
      </c>
    </row>
    <row r="30" spans="2:11">
      <c r="B30" s="81" t="s">
        <v>21</v>
      </c>
      <c r="C30" s="56">
        <v>5.246926128438</v>
      </c>
      <c r="D30" s="57">
        <v>0</v>
      </c>
      <c r="E30" s="21">
        <f t="shared" si="12"/>
        <v>5.246926128438</v>
      </c>
      <c r="F30" s="19"/>
      <c r="G30" s="19"/>
      <c r="H30" s="91" t="s">
        <v>21</v>
      </c>
      <c r="I30" s="20">
        <f t="shared" ref="I30" si="22">C30*1000</f>
        <v>5246.926128438</v>
      </c>
      <c r="J30" s="20">
        <f t="shared" ref="J30" si="23">D30*1000</f>
        <v>0</v>
      </c>
      <c r="K30" s="21">
        <f>SUM(I30:J30)</f>
        <v>5246.926128438</v>
      </c>
    </row>
    <row r="31" spans="2:11">
      <c r="B31" s="82" t="s">
        <v>22</v>
      </c>
      <c r="C31" s="60">
        <v>0.73348759567333199</v>
      </c>
      <c r="D31" s="60">
        <v>0.51901667791325001</v>
      </c>
      <c r="E31" s="47">
        <f t="shared" si="12"/>
        <v>1.2525042735865819</v>
      </c>
      <c r="F31" s="18"/>
      <c r="G31" s="19"/>
      <c r="H31" s="78" t="s">
        <v>22</v>
      </c>
      <c r="I31" s="23">
        <f t="shared" ref="I31:I32" si="24">C31*1000</f>
        <v>733.48759567333195</v>
      </c>
      <c r="J31" s="23">
        <f t="shared" ref="J31:J32" si="25">D31*1000</f>
        <v>519.01667791324996</v>
      </c>
      <c r="K31" s="24">
        <f>SUM(I31:J31)</f>
        <v>1252.5042735865818</v>
      </c>
    </row>
    <row r="32" spans="2:11">
      <c r="B32" s="83" t="s">
        <v>40</v>
      </c>
      <c r="C32" s="62">
        <v>4.0783537233090001</v>
      </c>
      <c r="D32" s="60">
        <v>0.120737636195</v>
      </c>
      <c r="E32" s="47">
        <f t="shared" si="12"/>
        <v>4.199091359504</v>
      </c>
      <c r="F32" s="18"/>
      <c r="G32" s="19"/>
      <c r="H32" s="92" t="s">
        <v>40</v>
      </c>
      <c r="I32" s="23">
        <f t="shared" si="24"/>
        <v>4078.3537233090001</v>
      </c>
      <c r="J32" s="23">
        <f t="shared" si="25"/>
        <v>120.73763619499999</v>
      </c>
      <c r="K32" s="24">
        <f>SUM(I32:J32)</f>
        <v>4199.0913595040001</v>
      </c>
    </row>
    <row r="33" spans="1:11" ht="15.75" thickBot="1">
      <c r="B33" s="84" t="s">
        <v>23</v>
      </c>
      <c r="C33" s="25">
        <f>C21+C17+C13+C7+C31+C28+C32</f>
        <v>2592.4053146588576</v>
      </c>
      <c r="D33" s="25">
        <f>D21+D17+D13+D7+D31+D28+D32</f>
        <v>110.23621854342484</v>
      </c>
      <c r="E33" s="48">
        <f t="shared" si="12"/>
        <v>2702.6415332022825</v>
      </c>
      <c r="F33" s="15"/>
      <c r="H33" s="84" t="s">
        <v>23</v>
      </c>
      <c r="I33" s="25">
        <f>I21+I17+I13+I7+I31+I28+I32</f>
        <v>2592405.3146588574</v>
      </c>
      <c r="J33" s="25">
        <f>J21+J17+J13+J7+J31+J28+J32</f>
        <v>110236.21854342482</v>
      </c>
      <c r="K33" s="43">
        <f>SUM(I33:J33)</f>
        <v>2702641.5332022822</v>
      </c>
    </row>
    <row r="34" spans="1:11">
      <c r="B34" s="77"/>
      <c r="C34" s="3"/>
      <c r="D34" s="3"/>
      <c r="E34" s="26"/>
      <c r="K34" s="27"/>
    </row>
    <row r="35" spans="1:11">
      <c r="B35" s="85" t="s">
        <v>36</v>
      </c>
      <c r="G35" s="29"/>
    </row>
    <row r="36" spans="1:11">
      <c r="B36" s="85" t="s">
        <v>52</v>
      </c>
      <c r="I36" s="28"/>
      <c r="J36" s="28"/>
      <c r="K36" s="28"/>
    </row>
    <row r="37" spans="1:11">
      <c r="B37" s="85" t="s">
        <v>49</v>
      </c>
      <c r="E37" s="69"/>
      <c r="I37" s="29" t="s">
        <v>39</v>
      </c>
    </row>
    <row r="38" spans="1:11">
      <c r="G38" s="29"/>
      <c r="H38" s="29"/>
      <c r="J38" s="29"/>
    </row>
    <row r="39" spans="1:11">
      <c r="A39" s="29"/>
      <c r="B39" s="87"/>
      <c r="C39" s="66"/>
      <c r="D39" s="66"/>
      <c r="E39" s="66"/>
      <c r="F39" s="67"/>
      <c r="G39" s="67"/>
      <c r="H39" s="94"/>
      <c r="I39" s="67"/>
      <c r="J39" s="67"/>
      <c r="K39" s="67"/>
    </row>
    <row r="40" spans="1:11">
      <c r="A40" s="29"/>
      <c r="B40" s="88"/>
    </row>
    <row r="41" spans="1:11">
      <c r="A41" s="29"/>
      <c r="B41" s="88"/>
    </row>
    <row r="42" spans="1:11">
      <c r="A42" s="29"/>
      <c r="B42" s="88"/>
    </row>
    <row r="43" spans="1:11">
      <c r="A43" s="29"/>
      <c r="B43" s="88"/>
    </row>
    <row r="44" spans="1:11">
      <c r="A44" s="29"/>
      <c r="B44" s="89"/>
      <c r="C44" s="30"/>
      <c r="D44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zoomScale="70" zoomScaleNormal="70" workbookViewId="0">
      <selection activeCell="K33" sqref="K33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33" customFormat="1" ht="18.75">
      <c r="A1" s="32"/>
      <c r="B1" s="104" t="s">
        <v>32</v>
      </c>
      <c r="C1" s="104"/>
      <c r="D1" s="104"/>
      <c r="E1" s="10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</row>
    <row r="2" spans="1:88" s="33" customFormat="1" ht="18.75">
      <c r="A2" s="32"/>
      <c r="B2" s="104" t="s">
        <v>33</v>
      </c>
      <c r="C2" s="104"/>
      <c r="D2" s="104"/>
      <c r="E2" s="10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</row>
    <row r="3" spans="1:88" ht="15.75" thickBot="1">
      <c r="B3" s="3"/>
      <c r="C3" s="3"/>
      <c r="D3" s="3"/>
      <c r="E3" s="4"/>
    </row>
    <row r="4" spans="1:88">
      <c r="B4" s="98" t="s">
        <v>1</v>
      </c>
      <c r="C4" s="100" t="str">
        <f>'data aset IKNB'!C5:D5</f>
        <v>Mei 2021</v>
      </c>
      <c r="D4" s="101"/>
      <c r="E4" s="102" t="s">
        <v>27</v>
      </c>
    </row>
    <row r="5" spans="1:88">
      <c r="B5" s="99"/>
      <c r="C5" s="31" t="s">
        <v>30</v>
      </c>
      <c r="D5" s="31" t="s">
        <v>35</v>
      </c>
      <c r="E5" s="103"/>
    </row>
    <row r="6" spans="1:88" s="8" customFormat="1">
      <c r="A6" s="1"/>
      <c r="B6" s="5" t="s">
        <v>3</v>
      </c>
      <c r="C6" s="53">
        <f>SUM(C7:C11)</f>
        <v>136</v>
      </c>
      <c r="D6" s="6">
        <f>SUM(D7:D11)</f>
        <v>13</v>
      </c>
      <c r="E6" s="7">
        <f t="shared" ref="E6:E11" si="0">C6+D6</f>
        <v>149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38" t="s">
        <v>4</v>
      </c>
      <c r="C7" s="71">
        <v>53</v>
      </c>
      <c r="D7" s="71">
        <v>7</v>
      </c>
      <c r="E7" s="9">
        <f t="shared" si="0"/>
        <v>60</v>
      </c>
    </row>
    <row r="8" spans="1:88">
      <c r="B8" s="36" t="s">
        <v>5</v>
      </c>
      <c r="C8" s="71">
        <v>72</v>
      </c>
      <c r="D8" s="71">
        <v>5</v>
      </c>
      <c r="E8" s="9">
        <f t="shared" si="0"/>
        <v>77</v>
      </c>
    </row>
    <row r="9" spans="1:88">
      <c r="B9" s="36" t="s">
        <v>6</v>
      </c>
      <c r="C9" s="71">
        <v>6</v>
      </c>
      <c r="D9" s="71">
        <v>1</v>
      </c>
      <c r="E9" s="9">
        <f t="shared" si="0"/>
        <v>7</v>
      </c>
    </row>
    <row r="10" spans="1:88" ht="30">
      <c r="B10" s="96" t="s">
        <v>50</v>
      </c>
      <c r="C10" s="71">
        <v>3</v>
      </c>
      <c r="D10" s="71">
        <v>0</v>
      </c>
      <c r="E10" s="9">
        <f t="shared" si="0"/>
        <v>3</v>
      </c>
    </row>
    <row r="11" spans="1:88">
      <c r="B11" s="36" t="s">
        <v>7</v>
      </c>
      <c r="C11" s="68">
        <v>2</v>
      </c>
      <c r="D11" s="41">
        <v>0</v>
      </c>
      <c r="E11" s="9">
        <f t="shared" si="0"/>
        <v>2</v>
      </c>
    </row>
    <row r="12" spans="1:88" s="8" customFormat="1">
      <c r="A12" s="1"/>
      <c r="B12" s="37" t="s">
        <v>8</v>
      </c>
      <c r="C12" s="54">
        <f>SUM(C13:C15)</f>
        <v>223</v>
      </c>
      <c r="D12" s="54">
        <f>SUM(D13:D15)</f>
        <v>9</v>
      </c>
      <c r="E12" s="7">
        <f>C12+D12</f>
        <v>232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38" t="s">
        <v>24</v>
      </c>
      <c r="C13" s="71">
        <v>164</v>
      </c>
      <c r="D13" s="71">
        <v>5</v>
      </c>
      <c r="E13" s="9">
        <f>C13+D13</f>
        <v>169</v>
      </c>
    </row>
    <row r="14" spans="1:88">
      <c r="B14" s="38" t="s">
        <v>9</v>
      </c>
      <c r="C14" s="71">
        <v>57</v>
      </c>
      <c r="D14" s="71">
        <v>4</v>
      </c>
      <c r="E14" s="9">
        <f>C14+D14</f>
        <v>61</v>
      </c>
    </row>
    <row r="15" spans="1:88">
      <c r="B15" s="38" t="s">
        <v>25</v>
      </c>
      <c r="C15" s="71">
        <v>2</v>
      </c>
      <c r="D15" s="71">
        <v>0</v>
      </c>
      <c r="E15" s="9">
        <f>C15+D15</f>
        <v>2</v>
      </c>
    </row>
    <row r="16" spans="1:88" s="8" customFormat="1">
      <c r="A16" s="1"/>
      <c r="B16" s="39" t="s">
        <v>10</v>
      </c>
      <c r="C16" s="72">
        <f>SUM(C17:C19)</f>
        <v>210</v>
      </c>
      <c r="D16" s="72">
        <f>SUM(D17:D19)</f>
        <v>4</v>
      </c>
      <c r="E16" s="73">
        <f t="shared" ref="E16:E24" si="1">C16+D16</f>
        <v>214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36" t="s">
        <v>11</v>
      </c>
      <c r="C17" s="71">
        <v>144</v>
      </c>
      <c r="D17" s="71">
        <v>2</v>
      </c>
      <c r="E17" s="51">
        <f t="shared" si="1"/>
        <v>146</v>
      </c>
    </row>
    <row r="18" spans="1:88">
      <c r="B18" s="36" t="s">
        <v>12</v>
      </c>
      <c r="C18" s="71">
        <v>43</v>
      </c>
      <c r="D18" s="71">
        <v>1</v>
      </c>
      <c r="E18" s="51">
        <f t="shared" si="1"/>
        <v>44</v>
      </c>
    </row>
    <row r="19" spans="1:88">
      <c r="B19" s="36" t="s">
        <v>13</v>
      </c>
      <c r="C19" s="71">
        <v>23</v>
      </c>
      <c r="D19" s="71">
        <v>1</v>
      </c>
      <c r="E19" s="51">
        <f t="shared" si="1"/>
        <v>24</v>
      </c>
    </row>
    <row r="20" spans="1:88" s="8" customFormat="1">
      <c r="A20" s="1"/>
      <c r="B20" s="37" t="s">
        <v>14</v>
      </c>
      <c r="C20" s="72">
        <f>C21+C22+C25+C26+C27+C28</f>
        <v>125</v>
      </c>
      <c r="D20" s="72">
        <f>D21+D22+D25+D26+D27+D28</f>
        <v>4</v>
      </c>
      <c r="E20" s="73">
        <f t="shared" si="1"/>
        <v>129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36" t="s">
        <v>26</v>
      </c>
      <c r="C21" s="74">
        <v>1</v>
      </c>
      <c r="D21" s="74">
        <v>0</v>
      </c>
      <c r="E21" s="51">
        <f t="shared" si="1"/>
        <v>1</v>
      </c>
    </row>
    <row r="22" spans="1:88">
      <c r="B22" s="50" t="s">
        <v>28</v>
      </c>
      <c r="C22" s="52">
        <f>SUM(C23:C24)</f>
        <v>101</v>
      </c>
      <c r="D22" s="52">
        <f>SUM(D23:D24)</f>
        <v>2</v>
      </c>
      <c r="E22" s="75">
        <f t="shared" si="1"/>
        <v>103</v>
      </c>
    </row>
    <row r="23" spans="1:88">
      <c r="B23" s="49" t="s">
        <v>41</v>
      </c>
      <c r="C23" s="74">
        <v>75</v>
      </c>
      <c r="D23" s="74">
        <v>2</v>
      </c>
      <c r="E23" s="51">
        <f t="shared" si="1"/>
        <v>77</v>
      </c>
    </row>
    <row r="24" spans="1:88">
      <c r="B24" s="49" t="s">
        <v>45</v>
      </c>
      <c r="C24" s="74">
        <v>26</v>
      </c>
      <c r="D24" s="74">
        <v>0</v>
      </c>
      <c r="E24" s="51">
        <f t="shared" si="1"/>
        <v>26</v>
      </c>
    </row>
    <row r="25" spans="1:88">
      <c r="B25" s="36" t="s">
        <v>15</v>
      </c>
      <c r="C25" s="41">
        <v>20</v>
      </c>
      <c r="D25" s="41">
        <v>2</v>
      </c>
      <c r="E25" s="10">
        <f t="shared" ref="E25:E38" si="2">C25+D25</f>
        <v>22</v>
      </c>
    </row>
    <row r="26" spans="1:88">
      <c r="B26" s="36" t="s">
        <v>16</v>
      </c>
      <c r="C26" s="41">
        <v>1</v>
      </c>
      <c r="D26" s="41">
        <v>0</v>
      </c>
      <c r="E26" s="10">
        <f t="shared" si="2"/>
        <v>1</v>
      </c>
    </row>
    <row r="27" spans="1:88">
      <c r="B27" s="36" t="s">
        <v>17</v>
      </c>
      <c r="C27" s="41">
        <v>1</v>
      </c>
      <c r="D27" s="41">
        <v>0</v>
      </c>
      <c r="E27" s="10">
        <f t="shared" si="2"/>
        <v>1</v>
      </c>
    </row>
    <row r="28" spans="1:88">
      <c r="B28" s="36" t="s">
        <v>18</v>
      </c>
      <c r="C28" s="41">
        <v>1</v>
      </c>
      <c r="D28" s="41">
        <v>0</v>
      </c>
      <c r="E28" s="10">
        <f t="shared" si="2"/>
        <v>1</v>
      </c>
    </row>
    <row r="29" spans="1:88" s="8" customFormat="1">
      <c r="A29" s="1"/>
      <c r="B29" s="37" t="s">
        <v>29</v>
      </c>
      <c r="C29" s="40">
        <f>SUM(C30:C32)</f>
        <v>223</v>
      </c>
      <c r="D29" s="40">
        <f>SUM(D30:D32)</f>
        <v>0</v>
      </c>
      <c r="E29" s="7">
        <f t="shared" si="2"/>
        <v>223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36" t="s">
        <v>46</v>
      </c>
      <c r="C30" s="76">
        <v>156</v>
      </c>
      <c r="D30" s="76">
        <v>0</v>
      </c>
      <c r="E30" s="9">
        <f t="shared" si="2"/>
        <v>156</v>
      </c>
    </row>
    <row r="31" spans="1:88">
      <c r="B31" s="36" t="s">
        <v>47</v>
      </c>
      <c r="C31" s="76">
        <v>41</v>
      </c>
      <c r="D31" s="76">
        <v>0</v>
      </c>
      <c r="E31" s="9">
        <f t="shared" si="2"/>
        <v>41</v>
      </c>
    </row>
    <row r="32" spans="1:88">
      <c r="B32" s="36" t="s">
        <v>48</v>
      </c>
      <c r="C32" s="76">
        <v>26</v>
      </c>
      <c r="D32" s="76">
        <v>0</v>
      </c>
      <c r="E32" s="9">
        <f t="shared" si="2"/>
        <v>26</v>
      </c>
    </row>
    <row r="33" spans="1:88" s="8" customFormat="1">
      <c r="A33" s="1"/>
      <c r="B33" s="5" t="s">
        <v>22</v>
      </c>
      <c r="C33" s="6">
        <f>C34+C35</f>
        <v>146</v>
      </c>
      <c r="D33" s="6">
        <f>D34+D35</f>
        <v>81</v>
      </c>
      <c r="E33" s="7">
        <f t="shared" si="2"/>
        <v>227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49" t="s">
        <v>43</v>
      </c>
      <c r="C34" s="76">
        <v>142</v>
      </c>
      <c r="D34" s="76">
        <v>81</v>
      </c>
      <c r="E34" s="51">
        <f t="shared" si="2"/>
        <v>223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49" t="s">
        <v>44</v>
      </c>
      <c r="C35" s="76">
        <v>4</v>
      </c>
      <c r="D35" s="52">
        <v>0</v>
      </c>
      <c r="E35" s="51">
        <f t="shared" si="2"/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35" t="s">
        <v>38</v>
      </c>
      <c r="C36" s="6">
        <f>C37+C38</f>
        <v>118</v>
      </c>
      <c r="D36" s="6">
        <f>D37+D38</f>
        <v>9</v>
      </c>
      <c r="E36" s="7">
        <f t="shared" si="2"/>
        <v>127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49" t="s">
        <v>41</v>
      </c>
      <c r="C37" s="76">
        <v>57</v>
      </c>
      <c r="D37" s="76">
        <v>4</v>
      </c>
      <c r="E37" s="10">
        <f t="shared" si="2"/>
        <v>61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49" t="s">
        <v>42</v>
      </c>
      <c r="C38" s="76">
        <v>61</v>
      </c>
      <c r="D38" s="76">
        <v>5</v>
      </c>
      <c r="E38" s="10">
        <f t="shared" si="2"/>
        <v>66</v>
      </c>
      <c r="F38" s="1"/>
      <c r="G38" s="9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23</v>
      </c>
      <c r="C39" s="12">
        <f>C20+C16+C12+C6+C33+C29+C36</f>
        <v>1181</v>
      </c>
      <c r="D39" s="12">
        <f>D20+D16+D12+D6+D33+D29+D36</f>
        <v>120</v>
      </c>
      <c r="E39" s="70">
        <f>E6+E12+E16+E20+E29+E33+E36</f>
        <v>1301</v>
      </c>
    </row>
    <row r="40" spans="1:88">
      <c r="E40" s="13"/>
    </row>
    <row r="41" spans="1:88">
      <c r="B41" s="34" t="s">
        <v>36</v>
      </c>
    </row>
    <row r="42" spans="1:88">
      <c r="B42" s="14" t="s">
        <v>37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4669DC-E90E-49EB-A501-751A1459131D}"/>
</file>

<file path=customXml/itemProps2.xml><?xml version="1.0" encoding="utf-8"?>
<ds:datastoreItem xmlns:ds="http://schemas.openxmlformats.org/officeDocument/2006/customXml" ds:itemID="{DAE44FA0-695D-44BA-AD90-DF745A5C04E3}"/>
</file>

<file path=customXml/itemProps3.xml><?xml version="1.0" encoding="utf-8"?>
<ds:datastoreItem xmlns:ds="http://schemas.openxmlformats.org/officeDocument/2006/customXml" ds:itemID="{4CCB687A-10CF-4594-8F0F-6802EE383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2021-07-05T14:20:33Z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