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730" windowHeight="11760" activeTab="1"/>
  </bookViews>
  <sheets>
    <sheet name="data aset IKNB" sheetId="2" r:id="rId1"/>
    <sheet name="Pelaku IKNB" sheetId="3" r:id="rId2"/>
  </sheets>
  <externalReferences>
    <externalReference r:id="rId3"/>
    <externalReference r:id="rId4"/>
    <externalReference r:id="rId5"/>
  </externalReferences>
  <definedNames>
    <definedName name="_xlnm.Print_Area" localSheetId="0">'data aset IKNB'!$B$1:$K$39</definedName>
    <definedName name="_xlnm.Print_Area" localSheetId="1">'Pelaku IKNB'!$B$1:$E$37</definedName>
  </definedNames>
  <calcPr calcId="162913"/>
</workbook>
</file>

<file path=xl/calcChain.xml><?xml version="1.0" encoding="utf-8"?>
<calcChain xmlns="http://schemas.openxmlformats.org/spreadsheetml/2006/main">
  <c r="J32" i="2" l="1"/>
  <c r="K32" i="2" s="1"/>
  <c r="I32" i="2"/>
  <c r="E32" i="2"/>
  <c r="C13" i="2"/>
  <c r="D13" i="2"/>
  <c r="C7" i="2" l="1"/>
  <c r="C28" i="2"/>
  <c r="D21" i="2"/>
  <c r="C21" i="2"/>
  <c r="D17" i="2"/>
  <c r="C17" i="2"/>
  <c r="E22" i="3"/>
  <c r="E21" i="3"/>
  <c r="D20" i="3"/>
  <c r="C20" i="3"/>
  <c r="E20" i="3" s="1"/>
  <c r="E19" i="3"/>
  <c r="E18" i="3"/>
  <c r="E17" i="3"/>
  <c r="E16" i="3"/>
  <c r="D16" i="3"/>
  <c r="C16" i="3"/>
  <c r="C33" i="2" l="1"/>
  <c r="E11" i="2"/>
  <c r="E10" i="2"/>
  <c r="E9" i="2"/>
  <c r="E8" i="2"/>
  <c r="E32" i="3" l="1"/>
  <c r="C4" i="3" l="1"/>
  <c r="I5" i="2"/>
  <c r="D27" i="3" l="1"/>
  <c r="C6" i="3"/>
  <c r="E27" i="2" l="1"/>
  <c r="E26" i="2"/>
  <c r="E25" i="2"/>
  <c r="E24" i="2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8" i="2" s="1"/>
  <c r="E20" i="2"/>
  <c r="E19" i="2"/>
  <c r="E18" i="2"/>
  <c r="D7" i="2"/>
  <c r="D33" i="2" s="1"/>
  <c r="E17" i="2" l="1"/>
  <c r="J21" i="2" l="1"/>
  <c r="J33" i="2" s="1"/>
  <c r="K17" i="2" l="1"/>
  <c r="K28" i="2"/>
  <c r="E31" i="3"/>
  <c r="E29" i="3"/>
  <c r="E30" i="3"/>
  <c r="E28" i="3"/>
  <c r="C27" i="3"/>
  <c r="E27" i="3" s="1"/>
  <c r="E23" i="3"/>
  <c r="E24" i="3"/>
  <c r="E25" i="3"/>
  <c r="E26" i="3"/>
  <c r="E14" i="3"/>
  <c r="E15" i="3"/>
  <c r="E13" i="3"/>
  <c r="D12" i="3"/>
  <c r="C12" i="3"/>
  <c r="E8" i="3"/>
  <c r="E9" i="3"/>
  <c r="E10" i="3"/>
  <c r="E11" i="3"/>
  <c r="E7" i="3"/>
  <c r="D6" i="3"/>
  <c r="C33" i="3" l="1"/>
  <c r="D33" i="3"/>
  <c r="E6" i="3"/>
  <c r="E12" i="3"/>
  <c r="E33" i="3" l="1"/>
  <c r="E23" i="2"/>
  <c r="I23" i="2"/>
  <c r="K23" i="2" s="1"/>
  <c r="I12" i="2" l="1"/>
  <c r="E7" i="2" l="1"/>
  <c r="K12" i="2"/>
  <c r="I7" i="2"/>
  <c r="K7" i="2" l="1"/>
  <c r="E15" i="2" l="1"/>
  <c r="I15" i="2"/>
  <c r="K15" i="2" s="1"/>
  <c r="E14" i="2"/>
  <c r="I14" i="2"/>
  <c r="E16" i="2"/>
  <c r="I16" i="2"/>
  <c r="K16" i="2" s="1"/>
  <c r="E13" i="2" l="1"/>
  <c r="E33" i="2"/>
  <c r="I13" i="2"/>
  <c r="K14" i="2"/>
  <c r="K13" i="2" l="1"/>
  <c r="E22" i="2"/>
  <c r="E21" i="2" s="1"/>
  <c r="I22" i="2"/>
  <c r="K22" i="2" s="1"/>
  <c r="I21" i="2" l="1"/>
  <c r="I33" i="2" s="1"/>
  <c r="K33" i="2" s="1"/>
  <c r="K21" i="2" l="1"/>
</calcChain>
</file>

<file path=xl/sharedStrings.xml><?xml version="1.0" encoding="utf-8"?>
<sst xmlns="http://schemas.openxmlformats.org/spreadsheetml/2006/main" count="107" uniqueCount="48">
  <si>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</si>
  <si>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</si>
  <si>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</si>
  <si>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</si>
  <si>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</si>
  <si>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</si>
  <si>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</si>
  <si>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</si>
  <si>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</si>
  <si>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</si>
  <si>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</si>
  <si>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</si>
  <si>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</si>
  <si>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</si>
  <si>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</si>
  <si>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</si>
  <si>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</si>
  <si>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</si>
  <si>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</si>
  <si>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</si>
  <si>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</si>
  <si>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</si>
  <si>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</si>
  <si>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</si>
  <si>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</si>
  <si>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</si>
  <si>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</si>
  <si>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</si>
  <si>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</si>
  <si>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</si>
  <si>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</si>
  <si>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</si>
  <si>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</si>
  <si>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</si>
  <si>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</si>
  <si>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</si>
  <si>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</si>
  <si>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</si>
  <si>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</si>
  <si>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</si>
  <si>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</si>
  <si>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</si>
  <si>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</si>
  <si>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</si>
  <si>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Data aset Jasa Penunjang menggunakan data Semester I 2019.</t>
  </si>
  <si>
    <t>Fintech</t>
  </si>
  <si>
    <t>Data aset LKM menggunakan data Kuartal II 2019.</t>
  </si>
  <si>
    <t>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</si>
</sst>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  <numFmt numFmtId="181" formatCode="&quot;Rp&quot;#,##0.00;[Red]\-&quot;Rp&quot;#,##0.00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6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8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2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7" fontId="3" fillId="0" borderId="0"/>
    <xf numFmtId="178" fontId="3" fillId="3" borderId="0" applyNumberFormat="0" applyBorder="0" applyAlignment="0" applyProtection="0"/>
    <xf numFmtId="178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8" fontId="7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5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4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5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4" fontId="46" fillId="0" borderId="0" applyFont="0" applyFill="0" applyBorder="0" applyAlignment="0" applyProtection="0"/>
    <xf numFmtId="0" fontId="46" fillId="0" borderId="0">
      <alignment vertical="center"/>
    </xf>
    <xf numFmtId="165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85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0" fontId="47" fillId="0" borderId="13" xfId="0" applyFont="1" applyBorder="1" applyAlignment="1">
      <alignment vertical="center"/>
    </xf>
    <xf numFmtId="41" fontId="51" fillId="0" borderId="2" xfId="845" applyNumberFormat="1" applyFont="1" applyBorder="1" applyAlignment="1">
      <alignment horizontal="right" vertical="center"/>
    </xf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43" fontId="54" fillId="8" borderId="2" xfId="2" applyNumberFormat="1" applyFont="1" applyFill="1" applyBorder="1"/>
    <xf numFmtId="180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2" fontId="52" fillId="0" borderId="20" xfId="2" applyNumberFormat="1" applyFont="1" applyBorder="1" applyAlignment="1">
      <alignment horizontal="right"/>
    </xf>
    <xf numFmtId="0" fontId="52" fillId="0" borderId="0" xfId="0" applyFont="1" applyFill="1"/>
    <xf numFmtId="43" fontId="47" fillId="0" borderId="2" xfId="0" applyNumberFormat="1" applyFont="1" applyFill="1" applyBorder="1"/>
    <xf numFmtId="180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180" fontId="47" fillId="0" borderId="2" xfId="845" applyNumberFormat="1" applyFont="1" applyFill="1" applyBorder="1"/>
    <xf numFmtId="43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43" fontId="49" fillId="9" borderId="2" xfId="0" applyNumberFormat="1" applyFont="1" applyFill="1" applyBorder="1"/>
    <xf numFmtId="180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" fontId="49" fillId="4" borderId="18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0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43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51" fillId="0" borderId="2" xfId="845" applyNumberFormat="1" applyFont="1" applyBorder="1" applyAlignment="1"/>
    <xf numFmtId="41" fontId="49" fillId="8" borderId="2" xfId="845" applyFont="1" applyFill="1" applyBorder="1" applyAlignment="1"/>
    <xf numFmtId="41" fontId="50" fillId="8" borderId="2" xfId="845" applyFont="1" applyFill="1" applyBorder="1" applyAlignment="1"/>
    <xf numFmtId="41" fontId="59" fillId="0" borderId="2" xfId="845" applyFont="1" applyFill="1" applyBorder="1" applyAlignment="1"/>
    <xf numFmtId="0" fontId="54" fillId="8" borderId="22" xfId="0" applyFont="1" applyFill="1" applyBorder="1"/>
    <xf numFmtId="41" fontId="59" fillId="0" borderId="2" xfId="845" applyFont="1" applyFill="1" applyBorder="1" applyAlignment="1">
      <alignment horizontal="right"/>
    </xf>
    <xf numFmtId="1" fontId="59" fillId="8" borderId="2" xfId="845" applyNumberFormat="1" applyFont="1" applyFill="1" applyBorder="1" applyAlignment="1">
      <alignment horizontal="right" vertical="center"/>
    </xf>
    <xf numFmtId="1" fontId="59" fillId="8" borderId="20" xfId="845" applyNumberFormat="1" applyFont="1" applyFill="1" applyBorder="1" applyAlignment="1">
      <alignment horizontal="right" vertical="center"/>
    </xf>
    <xf numFmtId="1" fontId="59" fillId="0" borderId="2" xfId="845" applyNumberFormat="1" applyFont="1" applyFill="1" applyBorder="1" applyAlignment="1">
      <alignment horizontal="right" vertical="center"/>
    </xf>
    <xf numFmtId="1" fontId="59" fillId="0" borderId="20" xfId="845" applyNumberFormat="1" applyFont="1" applyFill="1" applyBorder="1" applyAlignment="1">
      <alignment horizontal="right" vertical="center"/>
    </xf>
    <xf numFmtId="41" fontId="51" fillId="0" borderId="2" xfId="845" applyFont="1" applyBorder="1" applyAlignment="1">
      <alignment horizontal="right"/>
    </xf>
    <xf numFmtId="41" fontId="51" fillId="0" borderId="2" xfId="845" applyNumberFormat="1" applyFont="1" applyBorder="1" applyAlignment="1">
      <alignment horizontal="right"/>
    </xf>
    <xf numFmtId="43" fontId="54" fillId="8" borderId="25" xfId="2" applyNumberFormat="1" applyFont="1" applyFill="1" applyBorder="1"/>
    <xf numFmtId="2" fontId="54" fillId="9" borderId="26" xfId="2" applyNumberFormat="1" applyFont="1" applyFill="1" applyBorder="1" applyAlignment="1">
      <alignment horizontal="right"/>
    </xf>
    <xf numFmtId="180" fontId="47" fillId="0" borderId="2" xfId="845" applyNumberFormat="1" applyFont="1" applyFill="1" applyBorder="1" applyAlignment="1">
      <alignment vertical="center"/>
    </xf>
    <xf numFmtId="180" fontId="47" fillId="0" borderId="24" xfId="845" applyNumberFormat="1" applyFont="1" applyFill="1" applyBorder="1" applyAlignment="1">
      <alignment vertical="center"/>
    </xf>
    <xf numFmtId="43" fontId="47" fillId="0" borderId="2" xfId="1" applyFont="1" applyBorder="1" applyAlignment="1">
      <alignment horizontal="right" vertical="center"/>
    </xf>
    <xf numFmtId="0" fontId="47" fillId="0" borderId="2" xfId="0" applyFont="1" applyBorder="1" applyAlignment="1">
      <alignment horizontal="right" vertical="center"/>
    </xf>
    <xf numFmtId="180" fontId="47" fillId="0" borderId="20" xfId="845" applyNumberFormat="1" applyFont="1" applyFill="1" applyBorder="1" applyAlignment="1">
      <alignment vertical="center"/>
    </xf>
    <xf numFmtId="43" fontId="54" fillId="8" borderId="20" xfId="2" applyNumberFormat="1" applyFont="1" applyFill="1" applyBorder="1"/>
    <xf numFmtId="180" fontId="52" fillId="0" borderId="2" xfId="845" applyNumberFormat="1" applyFont="1" applyFill="1" applyBorder="1" applyAlignment="1">
      <alignment horizontal="right" vertical="center"/>
    </xf>
    <xf numFmtId="0" fontId="54" fillId="8" borderId="23" xfId="0" applyFont="1" applyFill="1" applyBorder="1" applyAlignment="1">
      <alignment vertical="top"/>
    </xf>
    <xf numFmtId="43" fontId="54" fillId="8" borderId="27" xfId="2" applyNumberFormat="1" applyFont="1" applyFill="1" applyBorder="1"/>
    <xf numFmtId="180" fontId="54" fillId="18" borderId="18" xfId="845" applyNumberFormat="1" applyFont="1" applyFill="1" applyBorder="1" applyAlignment="1">
      <alignment horizontal="right"/>
    </xf>
    <xf numFmtId="0" fontId="57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79" fontId="56" fillId="17" borderId="19" xfId="1" quotePrefix="1" applyNumberFormat="1" applyFont="1" applyFill="1" applyBorder="1" applyAlignment="1">
      <alignment horizontal="center" vertical="center"/>
    </xf>
    <xf numFmtId="179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39</xdr:row>
      <xdr:rowOff>67235</xdr:rowOff>
    </xdr:from>
    <xdr:to>
      <xdr:col>7</xdr:col>
      <xdr:colOff>885111</xdr:colOff>
      <xdr:row>59</xdr:row>
      <xdr:rowOff>171206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411" y="7563970"/>
          <a:ext cx="7541406" cy="39139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211666</xdr:colOff>
      <xdr:row>3</xdr:row>
      <xdr:rowOff>21167</xdr:rowOff>
    </xdr:from>
    <xdr:to>
      <xdr:col>18</xdr:col>
      <xdr:colOff>140777</xdr:colOff>
      <xdr:row>21</xdr:row>
      <xdr:rowOff>30609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5749" y="709084"/>
          <a:ext cx="7559695" cy="34384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UBLIKASI\_PUBLIKASI%20IKNB\1BULANAN\_PUBLIKASI%20WEBSITE\PW%202019\09.%20PW%20September%202019\08.%20IKNB\kk%20publikasi%20website%20OJ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5.%20Bagian%20LKM\Surat%20Menyurat%20DSIN%20LKM\Publikasi%20Data%20IKNB%20Pada%20website\2019\kk%20publikasi%20w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 - Pelaku"/>
      <sheetName val="Input - ASET (Triliun Rp)"/>
      <sheetName val="juni"/>
      <sheetName val="Sept"/>
    </sheetNames>
    <sheetDataSet>
      <sheetData sheetId="0"/>
      <sheetData sheetId="1"/>
      <sheetData sheetId="2"/>
      <sheetData sheetId="3"/>
      <sheetData sheetId="4">
        <row r="10">
          <cell r="G10">
            <v>43344</v>
          </cell>
          <cell r="H10">
            <v>43374</v>
          </cell>
          <cell r="I10">
            <v>43405</v>
          </cell>
          <cell r="J10">
            <v>43435</v>
          </cell>
          <cell r="K10">
            <v>43466</v>
          </cell>
          <cell r="L10">
            <v>43497</v>
          </cell>
          <cell r="M10">
            <v>43525</v>
          </cell>
          <cell r="N10">
            <v>43556</v>
          </cell>
          <cell r="O10">
            <v>43586</v>
          </cell>
          <cell r="P10">
            <v>43617</v>
          </cell>
          <cell r="Q10">
            <v>43647</v>
          </cell>
          <cell r="R10">
            <v>43678</v>
          </cell>
          <cell r="S10">
            <v>43709</v>
          </cell>
        </row>
        <row r="11">
          <cell r="A11" t="str">
            <v>Konv</v>
          </cell>
          <cell r="G11">
            <v>2211.2078918147299</v>
          </cell>
          <cell r="H11">
            <v>2207.7676734394881</v>
          </cell>
          <cell r="I11">
            <v>2222.4777002236565</v>
          </cell>
          <cell r="J11">
            <v>2255.1718847016837</v>
          </cell>
          <cell r="K11">
            <v>2283.5358325709694</v>
          </cell>
          <cell r="L11">
            <v>2289.8066591118527</v>
          </cell>
          <cell r="M11">
            <v>2315.3831599254509</v>
          </cell>
          <cell r="N11">
            <v>2323.0395199139766</v>
          </cell>
          <cell r="O11">
            <v>2338.0069541492016</v>
          </cell>
          <cell r="P11">
            <v>2370.1279017256074</v>
          </cell>
          <cell r="Q11">
            <v>2380.9265569941676</v>
          </cell>
          <cell r="R11">
            <v>2392.4764811322457</v>
          </cell>
          <cell r="S11">
            <v>2399.2137598101417</v>
          </cell>
        </row>
        <row r="12">
          <cell r="A12" t="str">
            <v>Syariah (RHS)</v>
          </cell>
          <cell r="G12">
            <v>99.938589754305752</v>
          </cell>
          <cell r="H12">
            <v>99.741489134232552</v>
          </cell>
          <cell r="I12">
            <v>98.7024045363558</v>
          </cell>
          <cell r="J12">
            <v>97.115008919328162</v>
          </cell>
          <cell r="K12">
            <v>100.30032233498862</v>
          </cell>
          <cell r="L12">
            <v>99.729457952120725</v>
          </cell>
          <cell r="M12">
            <v>103.35557840504976</v>
          </cell>
          <cell r="N12">
            <v>101.32073900045923</v>
          </cell>
          <cell r="O12">
            <v>100.52594139195735</v>
          </cell>
          <cell r="P12">
            <v>102.06317174793354</v>
          </cell>
          <cell r="Q12">
            <v>101.87147904672656</v>
          </cell>
          <cell r="R12">
            <v>103.51692058937293</v>
          </cell>
          <cell r="S12">
            <v>104.17363969512456</v>
          </cell>
        </row>
        <row r="13">
          <cell r="A13" t="str">
            <v>TOTAL</v>
          </cell>
          <cell r="G13">
            <v>2311.1464815690351</v>
          </cell>
          <cell r="H13">
            <v>2307.5091625737205</v>
          </cell>
          <cell r="I13">
            <v>2321.180104760012</v>
          </cell>
          <cell r="J13">
            <v>2352.2868936210116</v>
          </cell>
          <cell r="K13">
            <v>2383.8361549059578</v>
          </cell>
          <cell r="L13">
            <v>2389.5361170639735</v>
          </cell>
          <cell r="M13">
            <v>2418.7387383305004</v>
          </cell>
          <cell r="N13">
            <v>2424.3602589144357</v>
          </cell>
          <cell r="O13">
            <v>2438.5328955411592</v>
          </cell>
          <cell r="P13">
            <v>2472.1910734735411</v>
          </cell>
          <cell r="Q13">
            <v>2482.7980360408942</v>
          </cell>
          <cell r="R13">
            <v>2495.9934017216183</v>
          </cell>
          <cell r="S13">
            <v>2503.3873995052663</v>
          </cell>
        </row>
        <row r="16">
          <cell r="G16">
            <v>43344</v>
          </cell>
          <cell r="H16">
            <v>43374</v>
          </cell>
          <cell r="I16">
            <v>43405</v>
          </cell>
          <cell r="J16">
            <v>43435</v>
          </cell>
          <cell r="K16">
            <v>43466</v>
          </cell>
          <cell r="L16">
            <v>43497</v>
          </cell>
          <cell r="M16">
            <v>43525</v>
          </cell>
          <cell r="N16">
            <v>43556</v>
          </cell>
          <cell r="O16">
            <v>43586</v>
          </cell>
          <cell r="P16">
            <v>43617</v>
          </cell>
          <cell r="Q16">
            <v>43647</v>
          </cell>
          <cell r="R16">
            <v>43678</v>
          </cell>
          <cell r="S16">
            <v>43709</v>
          </cell>
        </row>
        <row r="17">
          <cell r="A17" t="str">
            <v>Konv</v>
          </cell>
          <cell r="G17">
            <v>1145</v>
          </cell>
          <cell r="H17">
            <v>1152</v>
          </cell>
          <cell r="I17">
            <v>1161</v>
          </cell>
          <cell r="J17">
            <v>1169</v>
          </cell>
          <cell r="K17">
            <v>1162</v>
          </cell>
          <cell r="L17">
            <v>1167</v>
          </cell>
          <cell r="M17">
            <v>1169</v>
          </cell>
          <cell r="N17">
            <v>1177</v>
          </cell>
          <cell r="O17">
            <v>1181</v>
          </cell>
          <cell r="P17">
            <v>1184</v>
          </cell>
          <cell r="Q17">
            <v>1182</v>
          </cell>
          <cell r="R17">
            <v>1175</v>
          </cell>
          <cell r="S17">
            <v>1178</v>
          </cell>
        </row>
        <row r="18">
          <cell r="A18" t="str">
            <v>Syariah (RHS)</v>
          </cell>
          <cell r="G18">
            <v>81</v>
          </cell>
          <cell r="H18">
            <v>83</v>
          </cell>
          <cell r="I18">
            <v>86</v>
          </cell>
          <cell r="J18">
            <v>91</v>
          </cell>
          <cell r="K18">
            <v>93</v>
          </cell>
          <cell r="L18">
            <v>95</v>
          </cell>
          <cell r="M18">
            <v>97</v>
          </cell>
          <cell r="N18">
            <v>103</v>
          </cell>
          <cell r="O18">
            <v>103</v>
          </cell>
          <cell r="P18">
            <v>106</v>
          </cell>
          <cell r="Q18">
            <v>106</v>
          </cell>
          <cell r="R18">
            <v>108</v>
          </cell>
          <cell r="S18">
            <v>109</v>
          </cell>
        </row>
        <row r="19">
          <cell r="A19" t="str">
            <v>TOTAL</v>
          </cell>
          <cell r="G19">
            <v>1226</v>
          </cell>
          <cell r="H19">
            <v>1235</v>
          </cell>
          <cell r="I19">
            <v>1247</v>
          </cell>
          <cell r="J19">
            <v>1260</v>
          </cell>
          <cell r="K19">
            <v>1255</v>
          </cell>
          <cell r="L19">
            <v>1262</v>
          </cell>
          <cell r="M19">
            <v>1266</v>
          </cell>
          <cell r="N19">
            <v>1280</v>
          </cell>
          <cell r="O19">
            <v>1284</v>
          </cell>
          <cell r="P19">
            <v>1290</v>
          </cell>
          <cell r="Q19">
            <v>1288</v>
          </cell>
          <cell r="R19">
            <v>1283</v>
          </cell>
          <cell r="S19">
            <v>1287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 - Pelaku"/>
      <sheetName val="Input - ASET (Triliun Rp)"/>
      <sheetName val="Sheet2"/>
    </sheetNames>
    <sheetDataSet>
      <sheetData sheetId="0"/>
      <sheetData sheetId="1"/>
      <sheetData sheetId="2"/>
      <sheetData sheetId="3">
        <row r="10">
          <cell r="H10">
            <v>43374</v>
          </cell>
          <cell r="I10">
            <v>43405</v>
          </cell>
          <cell r="J10">
            <v>43435</v>
          </cell>
          <cell r="K10">
            <v>43466</v>
          </cell>
          <cell r="L10">
            <v>43497</v>
          </cell>
          <cell r="M10">
            <v>43525</v>
          </cell>
          <cell r="N10">
            <v>43556</v>
          </cell>
          <cell r="O10">
            <v>43586</v>
          </cell>
          <cell r="P10">
            <v>43617</v>
          </cell>
          <cell r="Q10">
            <v>43647</v>
          </cell>
          <cell r="R10">
            <v>43678</v>
          </cell>
          <cell r="S10">
            <v>43709</v>
          </cell>
          <cell r="T10">
            <v>43739</v>
          </cell>
        </row>
        <row r="11">
          <cell r="A11" t="str">
            <v>Konv</v>
          </cell>
          <cell r="H11">
            <v>2207.7676734394881</v>
          </cell>
          <cell r="I11">
            <v>2222.4777002236565</v>
          </cell>
          <cell r="J11">
            <v>2255.1718847016837</v>
          </cell>
          <cell r="K11">
            <v>2283.5358325709694</v>
          </cell>
          <cell r="L11">
            <v>2289.8066591118527</v>
          </cell>
          <cell r="M11">
            <v>2315.3831599254509</v>
          </cell>
          <cell r="N11">
            <v>2323.0395199139766</v>
          </cell>
          <cell r="O11">
            <v>2338.0069541492016</v>
          </cell>
          <cell r="P11">
            <v>2370.1279017256074</v>
          </cell>
          <cell r="Q11">
            <v>2380.9265569941676</v>
          </cell>
          <cell r="R11">
            <v>2392.4764811322457</v>
          </cell>
          <cell r="S11">
            <v>2399.2137598101417</v>
          </cell>
          <cell r="T11">
            <v>2417.576220999797</v>
          </cell>
        </row>
        <row r="12">
          <cell r="A12" t="str">
            <v>Syariah (RHS)</v>
          </cell>
          <cell r="H12">
            <v>99.741489134232552</v>
          </cell>
          <cell r="I12">
            <v>98.7024045363558</v>
          </cell>
          <cell r="J12">
            <v>97.115008919328162</v>
          </cell>
          <cell r="K12">
            <v>100.30032233498862</v>
          </cell>
          <cell r="L12">
            <v>99.729457952120725</v>
          </cell>
          <cell r="M12">
            <v>103.35557840504976</v>
          </cell>
          <cell r="N12">
            <v>101.32073900045923</v>
          </cell>
          <cell r="O12">
            <v>100.52594139195735</v>
          </cell>
          <cell r="P12">
            <v>102.06317174793354</v>
          </cell>
          <cell r="Q12">
            <v>101.87147904672656</v>
          </cell>
          <cell r="R12">
            <v>103.51692058937293</v>
          </cell>
          <cell r="S12">
            <v>104.17363969512456</v>
          </cell>
          <cell r="T12">
            <v>104.23059301991029</v>
          </cell>
        </row>
        <row r="13">
          <cell r="A13" t="str">
            <v>TOTAL</v>
          </cell>
          <cell r="H13">
            <v>2307.5091625737205</v>
          </cell>
          <cell r="I13">
            <v>2321.180104760012</v>
          </cell>
          <cell r="J13">
            <v>2352.2868936210116</v>
          </cell>
          <cell r="K13">
            <v>2383.8361549059578</v>
          </cell>
          <cell r="L13">
            <v>2389.5361170639735</v>
          </cell>
          <cell r="M13">
            <v>2418.7387383305004</v>
          </cell>
          <cell r="N13">
            <v>2424.3602589144357</v>
          </cell>
          <cell r="O13">
            <v>2438.5328955411592</v>
          </cell>
          <cell r="P13">
            <v>2472.1910734735411</v>
          </cell>
          <cell r="Q13">
            <v>2482.7980360408942</v>
          </cell>
          <cell r="R13">
            <v>2495.9934017216183</v>
          </cell>
          <cell r="S13">
            <v>2503.3873995052663</v>
          </cell>
          <cell r="T13">
            <v>2521.8068140197074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topLeftCell="A22" zoomScale="85" zoomScaleNormal="85" workbookViewId="0">
      <selection activeCell="F38" sqref="F38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17.5703125" style="1" customWidth="1"/>
    <col min="10" max="10" width="16.5703125" style="1" customWidth="1"/>
    <col min="11" max="11" width="19" style="1" customWidth="1"/>
    <col min="12" max="16384" width="9.140625" style="1"/>
  </cols>
  <sheetData>
    <row r="2" spans="2:11" s="46" customFormat="1" ht="18.75">
      <c r="B2" s="78" t="s">
        <v>35</v>
      </c>
      <c r="C2" s="78"/>
      <c r="D2" s="78"/>
      <c r="E2" s="78"/>
      <c r="H2" s="78" t="s">
        <v>35</v>
      </c>
      <c r="I2" s="78"/>
      <c r="J2" s="78"/>
      <c r="K2" s="78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17" customFormat="1">
      <c r="B5" s="79" t="s">
        <v>1</v>
      </c>
      <c r="C5" s="81" t="s">
        <v>47</v>
      </c>
      <c r="D5" s="82"/>
      <c r="E5" s="83" t="s">
        <v>28</v>
      </c>
      <c r="H5" s="79" t="s">
        <v>1</v>
      </c>
      <c r="I5" s="81" t="str">
        <f>C5</f>
        <v>Oktober 2019</v>
      </c>
      <c r="J5" s="82"/>
      <c r="K5" s="83" t="s">
        <v>28</v>
      </c>
    </row>
    <row r="6" spans="2:11" s="17" customFormat="1">
      <c r="B6" s="80"/>
      <c r="C6" s="42" t="s">
        <v>34</v>
      </c>
      <c r="D6" s="42" t="s">
        <v>2</v>
      </c>
      <c r="E6" s="84"/>
      <c r="H6" s="80"/>
      <c r="I6" s="42" t="s">
        <v>34</v>
      </c>
      <c r="J6" s="42" t="s">
        <v>2</v>
      </c>
      <c r="K6" s="84"/>
    </row>
    <row r="7" spans="2:11" s="17" customFormat="1">
      <c r="B7" s="18" t="s">
        <v>3</v>
      </c>
      <c r="C7" s="19">
        <f>SUM(C8:C12)</f>
        <v>1301.8474815582256</v>
      </c>
      <c r="D7" s="19">
        <f>SUM(D8:D12)</f>
        <v>44.587907648109997</v>
      </c>
      <c r="E7" s="20">
        <f>C7+D7</f>
        <v>1346.4353892063357</v>
      </c>
      <c r="F7" s="21"/>
      <c r="G7" s="21"/>
      <c r="H7" s="18" t="s">
        <v>3</v>
      </c>
      <c r="I7" s="19">
        <f>SUM(I8:I12)</f>
        <v>1301847.4815582258</v>
      </c>
      <c r="J7" s="19">
        <f>SUM(J8:J12)</f>
        <v>44587.907648109998</v>
      </c>
      <c r="K7" s="20">
        <f>I7+J7</f>
        <v>1346435.3892063359</v>
      </c>
    </row>
    <row r="8" spans="2:11">
      <c r="B8" s="43" t="s">
        <v>4</v>
      </c>
      <c r="C8" s="68">
        <v>546.0496360843099</v>
      </c>
      <c r="D8" s="68">
        <v>36.846671771069992</v>
      </c>
      <c r="E8" s="69">
        <f t="shared" ref="E8:E11" si="0">C8+D8</f>
        <v>582.89630785537986</v>
      </c>
      <c r="F8" s="24"/>
      <c r="G8" s="24"/>
      <c r="H8" s="22" t="s">
        <v>4</v>
      </c>
      <c r="I8" s="25">
        <f>C8*1000</f>
        <v>546049.6360843099</v>
      </c>
      <c r="J8" s="25">
        <f>D8*1000</f>
        <v>36846.671771069996</v>
      </c>
      <c r="K8" s="26">
        <f>SUM(I8:J8)</f>
        <v>582896.30785537988</v>
      </c>
    </row>
    <row r="9" spans="2:11">
      <c r="B9" s="43" t="s">
        <v>5</v>
      </c>
      <c r="C9" s="68">
        <v>152.82455251428001</v>
      </c>
      <c r="D9" s="68">
        <v>5.7794651333700005</v>
      </c>
      <c r="E9" s="69">
        <f t="shared" si="0"/>
        <v>158.60401764765001</v>
      </c>
      <c r="F9" s="24"/>
      <c r="G9" s="24"/>
      <c r="H9" s="22" t="s">
        <v>5</v>
      </c>
      <c r="I9" s="25">
        <f t="shared" ref="I9:J14" si="1">C9*1000</f>
        <v>152824.55251428002</v>
      </c>
      <c r="J9" s="25">
        <f t="shared" ref="J9:J12" si="2">D9*1000</f>
        <v>5779.4651333700003</v>
      </c>
      <c r="K9" s="26">
        <f t="shared" ref="K9:K12" si="3">SUM(I9:J9)</f>
        <v>158604.01764765001</v>
      </c>
    </row>
    <row r="10" spans="2:11">
      <c r="B10" s="43" t="s">
        <v>6</v>
      </c>
      <c r="C10" s="68">
        <v>25.034970763179999</v>
      </c>
      <c r="D10" s="68">
        <v>1.96177074367</v>
      </c>
      <c r="E10" s="72">
        <f t="shared" si="0"/>
        <v>26.99674150685</v>
      </c>
      <c r="F10" s="24"/>
      <c r="G10" s="24"/>
      <c r="H10" s="22" t="s">
        <v>6</v>
      </c>
      <c r="I10" s="25">
        <f t="shared" si="1"/>
        <v>25034.970763179997</v>
      </c>
      <c r="J10" s="25">
        <f t="shared" si="2"/>
        <v>1961.77074367</v>
      </c>
      <c r="K10" s="26">
        <f t="shared" si="3"/>
        <v>26996.741506849998</v>
      </c>
    </row>
    <row r="11" spans="2:11">
      <c r="B11" s="43" t="s">
        <v>7</v>
      </c>
      <c r="C11" s="68">
        <v>133.50515641026999</v>
      </c>
      <c r="D11" s="68">
        <v>0</v>
      </c>
      <c r="E11" s="72">
        <f t="shared" si="0"/>
        <v>133.50515641026999</v>
      </c>
      <c r="F11" s="24"/>
      <c r="G11" s="24"/>
      <c r="H11" s="22" t="s">
        <v>7</v>
      </c>
      <c r="I11" s="25">
        <f t="shared" si="1"/>
        <v>133505.15641026999</v>
      </c>
      <c r="J11" s="25">
        <f t="shared" si="2"/>
        <v>0</v>
      </c>
      <c r="K11" s="26">
        <f t="shared" si="3"/>
        <v>133505.15641026999</v>
      </c>
    </row>
    <row r="12" spans="2:11">
      <c r="B12" s="44" t="s">
        <v>8</v>
      </c>
      <c r="C12" s="74">
        <v>444.43316578618584</v>
      </c>
      <c r="D12" s="74">
        <v>0</v>
      </c>
      <c r="E12" s="23">
        <v>433.92664039585759</v>
      </c>
      <c r="F12" s="24"/>
      <c r="G12" s="24"/>
      <c r="H12" s="27" t="s">
        <v>8</v>
      </c>
      <c r="I12" s="25">
        <f t="shared" si="1"/>
        <v>444433.16578618583</v>
      </c>
      <c r="J12" s="25">
        <f t="shared" si="2"/>
        <v>0</v>
      </c>
      <c r="K12" s="26">
        <f t="shared" si="3"/>
        <v>444433.16578618583</v>
      </c>
    </row>
    <row r="13" spans="2:11" s="17" customFormat="1">
      <c r="B13" s="58" t="s">
        <v>9</v>
      </c>
      <c r="C13" s="19">
        <f>SUM(C14:C16)</f>
        <v>593.66355661208866</v>
      </c>
      <c r="D13" s="19">
        <f t="shared" ref="D13:E13" si="4">SUM(D14:D16)</f>
        <v>26.973507915561477</v>
      </c>
      <c r="E13" s="73">
        <f t="shared" si="4"/>
        <v>620.63706452765018</v>
      </c>
      <c r="F13" s="21"/>
      <c r="G13" s="21"/>
      <c r="H13" s="18" t="s">
        <v>9</v>
      </c>
      <c r="I13" s="19">
        <f>SUM(I14:I16)</f>
        <v>593663.55661208869</v>
      </c>
      <c r="J13" s="19">
        <f>SUM(J14:J16)</f>
        <v>26973.50791556148</v>
      </c>
      <c r="K13" s="20">
        <f>I13+J13</f>
        <v>620637.06452765013</v>
      </c>
    </row>
    <row r="14" spans="2:11">
      <c r="B14" s="44" t="s">
        <v>25</v>
      </c>
      <c r="C14" s="70">
        <v>496.85340654249001</v>
      </c>
      <c r="D14" s="70">
        <v>20.075460957816997</v>
      </c>
      <c r="E14" s="23">
        <f t="shared" ref="E14:E33" si="5">C14+D14</f>
        <v>516.92886750030698</v>
      </c>
      <c r="F14" s="29"/>
      <c r="G14" s="24"/>
      <c r="H14" s="27" t="s">
        <v>25</v>
      </c>
      <c r="I14" s="25">
        <f t="shared" si="1"/>
        <v>496853.40654249</v>
      </c>
      <c r="J14" s="25">
        <f t="shared" si="1"/>
        <v>20075.460957816998</v>
      </c>
      <c r="K14" s="26">
        <f>SUM(I14:J14)</f>
        <v>516928.86750030698</v>
      </c>
    </row>
    <row r="15" spans="2:11">
      <c r="B15" s="44" t="s">
        <v>10</v>
      </c>
      <c r="C15" s="70">
        <v>14.107845066892057</v>
      </c>
      <c r="D15" s="70">
        <v>2.4625516362206001</v>
      </c>
      <c r="E15" s="23">
        <f t="shared" si="5"/>
        <v>16.570396703112657</v>
      </c>
      <c r="F15" s="24"/>
      <c r="G15" s="24"/>
      <c r="H15" s="27" t="s">
        <v>10</v>
      </c>
      <c r="I15" s="25">
        <f t="shared" ref="I15:J20" si="6">C15*1000</f>
        <v>14107.845066892058</v>
      </c>
      <c r="J15" s="25">
        <f t="shared" ref="J15:J16" si="7">D15*1000</f>
        <v>2462.5516362206004</v>
      </c>
      <c r="K15" s="26">
        <f t="shared" ref="K15:K16" si="8">SUM(I15:J15)</f>
        <v>16570.396703112659</v>
      </c>
    </row>
    <row r="16" spans="2:11">
      <c r="B16" s="44" t="s">
        <v>26</v>
      </c>
      <c r="C16" s="70">
        <v>82.702305002706609</v>
      </c>
      <c r="D16" s="70">
        <v>4.4354953215238799</v>
      </c>
      <c r="E16" s="23">
        <f t="shared" si="5"/>
        <v>87.137800324230483</v>
      </c>
      <c r="F16" s="29"/>
      <c r="G16" s="29"/>
      <c r="H16" s="27" t="s">
        <v>26</v>
      </c>
      <c r="I16" s="25">
        <f t="shared" si="6"/>
        <v>82702.305002706606</v>
      </c>
      <c r="J16" s="25">
        <f t="shared" si="7"/>
        <v>4435.4953215238802</v>
      </c>
      <c r="K16" s="26">
        <f t="shared" si="8"/>
        <v>87137.800324230484</v>
      </c>
    </row>
    <row r="17" spans="2:11" s="17" customFormat="1">
      <c r="B17" s="58" t="s">
        <v>11</v>
      </c>
      <c r="C17" s="19">
        <f t="shared" ref="C17:E17" si="9">SUM(C18:C20)</f>
        <v>286.97141263649951</v>
      </c>
      <c r="D17" s="19">
        <f t="shared" si="9"/>
        <v>4.1664007370130207</v>
      </c>
      <c r="E17" s="73">
        <f t="shared" si="9"/>
        <v>291.13781337351253</v>
      </c>
      <c r="F17" s="21"/>
      <c r="G17" s="21"/>
      <c r="H17" s="18" t="s">
        <v>11</v>
      </c>
      <c r="I17" s="19">
        <f>SUM(I18:I20)</f>
        <v>286971.4126364995</v>
      </c>
      <c r="J17" s="19">
        <f>SUM(J18:J20)</f>
        <v>4166.4007370130203</v>
      </c>
      <c r="K17" s="20">
        <f>I17+J17</f>
        <v>291137.81337351253</v>
      </c>
    </row>
    <row r="18" spans="2:11">
      <c r="B18" s="44" t="s">
        <v>12</v>
      </c>
      <c r="C18" s="70">
        <v>159.92295199098541</v>
      </c>
      <c r="D18" s="70">
        <v>0.32379290209</v>
      </c>
      <c r="E18" s="23">
        <f t="shared" si="5"/>
        <v>160.2467448930754</v>
      </c>
      <c r="F18" s="24"/>
      <c r="G18" s="24"/>
      <c r="H18" s="27" t="s">
        <v>12</v>
      </c>
      <c r="I18" s="25">
        <f t="shared" si="6"/>
        <v>159922.9519909854</v>
      </c>
      <c r="J18" s="25">
        <f t="shared" si="6"/>
        <v>323.79290208999998</v>
      </c>
      <c r="K18" s="26">
        <f>SUM(I18:J18)</f>
        <v>160246.7448930754</v>
      </c>
    </row>
    <row r="19" spans="2:11">
      <c r="B19" s="44" t="s">
        <v>13</v>
      </c>
      <c r="C19" s="70">
        <v>34.955637404781001</v>
      </c>
      <c r="D19" s="70">
        <v>0.113706524133</v>
      </c>
      <c r="E19" s="23">
        <f t="shared" si="5"/>
        <v>35.069343928914002</v>
      </c>
      <c r="F19" s="24"/>
      <c r="G19" s="24"/>
      <c r="H19" s="27" t="s">
        <v>13</v>
      </c>
      <c r="I19" s="25">
        <f t="shared" si="6"/>
        <v>34955.637404781002</v>
      </c>
      <c r="J19" s="25">
        <f t="shared" si="6"/>
        <v>113.706524133</v>
      </c>
      <c r="K19" s="26">
        <f t="shared" ref="K19:K20" si="10">SUM(I19:J19)</f>
        <v>35069.343928914001</v>
      </c>
    </row>
    <row r="20" spans="2:11">
      <c r="B20" s="44" t="s">
        <v>14</v>
      </c>
      <c r="C20" s="70">
        <v>92.092823240733111</v>
      </c>
      <c r="D20" s="70">
        <v>3.7289013107900204</v>
      </c>
      <c r="E20" s="23">
        <f t="shared" si="5"/>
        <v>95.821724551523133</v>
      </c>
      <c r="F20" s="24"/>
      <c r="G20" s="24"/>
      <c r="H20" s="27" t="s">
        <v>14</v>
      </c>
      <c r="I20" s="25">
        <f t="shared" si="6"/>
        <v>92092.823240733109</v>
      </c>
      <c r="J20" s="25">
        <f t="shared" si="6"/>
        <v>3728.9013107900205</v>
      </c>
      <c r="K20" s="26">
        <f t="shared" si="10"/>
        <v>95821.724551523133</v>
      </c>
    </row>
    <row r="21" spans="2:11" s="17" customFormat="1">
      <c r="B21" s="58" t="s">
        <v>15</v>
      </c>
      <c r="C21" s="19">
        <f>SUM(C22:C27)</f>
        <v>219.82556103993025</v>
      </c>
      <c r="D21" s="19">
        <f>SUM(D22:D27)</f>
        <v>28.071155592698062</v>
      </c>
      <c r="E21" s="73">
        <f t="shared" ref="E21" si="11">SUM(E22:E27)</f>
        <v>247.89671663262831</v>
      </c>
      <c r="F21" s="21"/>
      <c r="G21" s="21"/>
      <c r="H21" s="18" t="s">
        <v>15</v>
      </c>
      <c r="I21" s="19">
        <f>SUM(I22:I27)</f>
        <v>219825.56103993027</v>
      </c>
      <c r="J21" s="19">
        <f>SUM(J22:J27)</f>
        <v>28071.155592698062</v>
      </c>
      <c r="K21" s="20">
        <f>I21+J21</f>
        <v>247896.71663262832</v>
      </c>
    </row>
    <row r="22" spans="2:11">
      <c r="B22" s="44" t="s">
        <v>27</v>
      </c>
      <c r="C22" s="70">
        <v>101.1829087216973</v>
      </c>
      <c r="D22" s="70">
        <v>13.9653319450707</v>
      </c>
      <c r="E22" s="23">
        <f t="shared" si="5"/>
        <v>115.148240666768</v>
      </c>
      <c r="F22" s="29"/>
      <c r="G22" s="24"/>
      <c r="H22" s="27" t="s">
        <v>27</v>
      </c>
      <c r="I22" s="25">
        <f t="shared" ref="I22" si="12">C22*1000</f>
        <v>101182.9087216973</v>
      </c>
      <c r="J22" s="25">
        <f t="shared" ref="J22" si="13">D22*1000</f>
        <v>13965.3319450707</v>
      </c>
      <c r="K22" s="26">
        <f>SUM(I22:J22)</f>
        <v>115148.240666768</v>
      </c>
    </row>
    <row r="23" spans="2:11">
      <c r="B23" s="44" t="s">
        <v>29</v>
      </c>
      <c r="C23" s="70">
        <v>50.064936659069993</v>
      </c>
      <c r="D23" s="70">
        <v>10.645866928933081</v>
      </c>
      <c r="E23" s="23">
        <f t="shared" si="5"/>
        <v>60.710803588003074</v>
      </c>
      <c r="F23" s="29"/>
      <c r="G23" s="24"/>
      <c r="H23" s="27" t="s">
        <v>29</v>
      </c>
      <c r="I23" s="25">
        <f t="shared" ref="I23:I25" si="14">C23*1000</f>
        <v>50064.936659069994</v>
      </c>
      <c r="J23" s="25">
        <f t="shared" ref="J23:J25" si="15">D23*1000</f>
        <v>10645.866928933081</v>
      </c>
      <c r="K23" s="26">
        <f t="shared" ref="K23:K27" si="16">SUM(I23:J23)</f>
        <v>60710.803588003073</v>
      </c>
    </row>
    <row r="24" spans="2:11">
      <c r="B24" s="44" t="s">
        <v>16</v>
      </c>
      <c r="C24" s="70">
        <v>19.648225329786211</v>
      </c>
      <c r="D24" s="70">
        <v>2.0131942378302812</v>
      </c>
      <c r="E24" s="23">
        <f t="shared" si="5"/>
        <v>21.661419567616491</v>
      </c>
      <c r="F24" s="29"/>
      <c r="G24" s="24"/>
      <c r="H24" s="27" t="s">
        <v>16</v>
      </c>
      <c r="I24" s="25">
        <f t="shared" si="14"/>
        <v>19648.225329786212</v>
      </c>
      <c r="J24" s="25">
        <f t="shared" si="15"/>
        <v>2013.1942378302813</v>
      </c>
      <c r="K24" s="26">
        <f t="shared" si="16"/>
        <v>21661.419567616493</v>
      </c>
    </row>
    <row r="25" spans="2:11">
      <c r="B25" s="44" t="s">
        <v>17</v>
      </c>
      <c r="C25" s="70">
        <v>23.377321519136</v>
      </c>
      <c r="D25" s="70">
        <v>1.4467624808640001</v>
      </c>
      <c r="E25" s="23">
        <f t="shared" si="5"/>
        <v>24.824083999999999</v>
      </c>
      <c r="F25" s="24"/>
      <c r="G25" s="24"/>
      <c r="H25" s="27" t="s">
        <v>17</v>
      </c>
      <c r="I25" s="25">
        <f t="shared" si="14"/>
        <v>23377.321519136</v>
      </c>
      <c r="J25" s="25">
        <f t="shared" si="15"/>
        <v>1446.7624808640001</v>
      </c>
      <c r="K25" s="26">
        <f t="shared" si="16"/>
        <v>24824.083999999999</v>
      </c>
    </row>
    <row r="26" spans="2:11">
      <c r="B26" s="44" t="s">
        <v>18</v>
      </c>
      <c r="C26" s="70">
        <v>22.337391987720004</v>
      </c>
      <c r="D26" s="70">
        <v>0</v>
      </c>
      <c r="E26" s="23">
        <f>C26+D26</f>
        <v>22.337391987720004</v>
      </c>
      <c r="F26" s="24"/>
      <c r="G26" s="24"/>
      <c r="H26" s="27" t="s">
        <v>18</v>
      </c>
      <c r="I26" s="25">
        <f>C26*1000</f>
        <v>22337.391987720002</v>
      </c>
      <c r="J26" s="25">
        <f>D26*1000</f>
        <v>0</v>
      </c>
      <c r="K26" s="26">
        <f t="shared" si="16"/>
        <v>22337.391987720002</v>
      </c>
    </row>
    <row r="27" spans="2:11">
      <c r="B27" s="44" t="s">
        <v>19</v>
      </c>
      <c r="C27" s="70">
        <v>3.21477682252074</v>
      </c>
      <c r="D27" s="70">
        <v>0</v>
      </c>
      <c r="E27" s="23">
        <f>C27+D27</f>
        <v>3.21477682252074</v>
      </c>
      <c r="F27" s="24"/>
      <c r="G27" s="24"/>
      <c r="H27" s="27" t="s">
        <v>19</v>
      </c>
      <c r="I27" s="25">
        <f>C27*1000</f>
        <v>3214.7768225207401</v>
      </c>
      <c r="J27" s="25">
        <f>D27*1000</f>
        <v>0</v>
      </c>
      <c r="K27" s="26">
        <f t="shared" si="16"/>
        <v>3214.7768225207401</v>
      </c>
    </row>
    <row r="28" spans="2:11" s="17" customFormat="1">
      <c r="B28" s="58" t="s">
        <v>20</v>
      </c>
      <c r="C28" s="19">
        <f>SUM(C29:C30)</f>
        <v>12.02</v>
      </c>
      <c r="D28" s="19">
        <v>0</v>
      </c>
      <c r="E28" s="73">
        <f>SUM(E29:E30)</f>
        <v>12.02</v>
      </c>
      <c r="F28" s="21"/>
      <c r="G28" s="21"/>
      <c r="H28" s="18" t="s">
        <v>20</v>
      </c>
      <c r="I28" s="19">
        <f>SUM(I29:I30)</f>
        <v>12020</v>
      </c>
      <c r="J28" s="19">
        <f>SUM(J29:J30)</f>
        <v>0</v>
      </c>
      <c r="K28" s="20">
        <f>I28+J28</f>
        <v>12020</v>
      </c>
    </row>
    <row r="29" spans="2:11">
      <c r="B29" s="44" t="s">
        <v>21</v>
      </c>
      <c r="C29" s="71">
        <v>7.76</v>
      </c>
      <c r="D29" s="10">
        <v>0</v>
      </c>
      <c r="E29" s="23">
        <f t="shared" si="5"/>
        <v>7.76</v>
      </c>
      <c r="F29" s="24"/>
      <c r="G29" s="24"/>
      <c r="H29" s="27" t="s">
        <v>21</v>
      </c>
      <c r="I29" s="25">
        <f t="shared" ref="I29" si="17">C29*1000</f>
        <v>7760</v>
      </c>
      <c r="J29" s="25">
        <f t="shared" ref="J29" si="18">D29*1000</f>
        <v>0</v>
      </c>
      <c r="K29" s="26">
        <f>SUM(I29:J29)</f>
        <v>7760</v>
      </c>
    </row>
    <row r="30" spans="2:11">
      <c r="B30" s="44" t="s">
        <v>22</v>
      </c>
      <c r="C30" s="71">
        <v>4.26</v>
      </c>
      <c r="D30" s="28">
        <v>0</v>
      </c>
      <c r="E30" s="23">
        <f t="shared" si="5"/>
        <v>4.26</v>
      </c>
      <c r="F30" s="24"/>
      <c r="G30" s="24"/>
      <c r="H30" s="27" t="s">
        <v>22</v>
      </c>
      <c r="I30" s="25">
        <f t="shared" ref="I30" si="19">C30*1000</f>
        <v>4260</v>
      </c>
      <c r="J30" s="25">
        <f t="shared" ref="J30" si="20">D30*1000</f>
        <v>0</v>
      </c>
      <c r="K30" s="26">
        <f>SUM(I30:J30)</f>
        <v>4260</v>
      </c>
    </row>
    <row r="31" spans="2:11">
      <c r="B31" s="30" t="s">
        <v>23</v>
      </c>
      <c r="C31" s="66">
        <v>0.51686858684361714</v>
      </c>
      <c r="D31" s="66">
        <v>0.40288159127445</v>
      </c>
      <c r="E31" s="67">
        <f t="shared" si="5"/>
        <v>0.91975017811806714</v>
      </c>
      <c r="F31" s="21"/>
      <c r="G31" s="24"/>
      <c r="H31" s="30" t="s">
        <v>23</v>
      </c>
      <c r="I31" s="31">
        <f t="shared" ref="I31:I32" si="21">C31*1000</f>
        <v>516.86858684361709</v>
      </c>
      <c r="J31" s="31">
        <f t="shared" ref="J31:J32" si="22">D31*1000</f>
        <v>402.88159127444999</v>
      </c>
      <c r="K31" s="32">
        <f>SUM(I31:J31)</f>
        <v>919.75017811806708</v>
      </c>
    </row>
    <row r="32" spans="2:11">
      <c r="B32" s="75" t="s">
        <v>45</v>
      </c>
      <c r="C32" s="76">
        <v>2.7313405662093135</v>
      </c>
      <c r="D32" s="76">
        <v>2.8739535253279998E-2</v>
      </c>
      <c r="E32" s="67">
        <f t="shared" si="5"/>
        <v>2.7600801014625937</v>
      </c>
      <c r="F32" s="21"/>
      <c r="G32" s="24"/>
      <c r="H32" s="75" t="s">
        <v>45</v>
      </c>
      <c r="I32" s="31">
        <f t="shared" si="21"/>
        <v>2731.3405662093137</v>
      </c>
      <c r="J32" s="31">
        <f t="shared" si="22"/>
        <v>28.739535253279996</v>
      </c>
      <c r="K32" s="32">
        <f>SUM(I32:J32)</f>
        <v>2760.0801014625936</v>
      </c>
    </row>
    <row r="33" spans="1:11" ht="15.75" thickBot="1">
      <c r="B33" s="33" t="s">
        <v>24</v>
      </c>
      <c r="C33" s="34">
        <f>C21+C17+C13+C7+C31+C28+C32</f>
        <v>2417.576220999797</v>
      </c>
      <c r="D33" s="34">
        <f>D21+D17+D13+D7+D31+D28+D32</f>
        <v>104.23059301991029</v>
      </c>
      <c r="E33" s="35">
        <f t="shared" si="5"/>
        <v>2521.8068140197074</v>
      </c>
      <c r="F33" s="17"/>
      <c r="H33" s="33" t="s">
        <v>24</v>
      </c>
      <c r="I33" s="34">
        <f>I21+I17+I13+I7+I31+I28+I32</f>
        <v>2417576.2209997978</v>
      </c>
      <c r="J33" s="34">
        <f>J21+J17+J13+J7+J31+J28+J32</f>
        <v>104230.59301991027</v>
      </c>
      <c r="K33" s="77">
        <f>SUM(I33:J33)</f>
        <v>2521806.814019708</v>
      </c>
    </row>
    <row r="34" spans="1:11">
      <c r="B34" s="3"/>
      <c r="C34" s="3"/>
      <c r="D34" s="3"/>
      <c r="E34" s="36"/>
      <c r="K34" s="37"/>
    </row>
    <row r="35" spans="1:11">
      <c r="B35" s="45" t="s">
        <v>40</v>
      </c>
    </row>
    <row r="36" spans="1:11">
      <c r="B36" s="45" t="s">
        <v>46</v>
      </c>
      <c r="I36" s="38"/>
      <c r="J36" s="38"/>
      <c r="K36" s="38"/>
    </row>
    <row r="37" spans="1:11">
      <c r="B37" s="45" t="s">
        <v>44</v>
      </c>
    </row>
    <row r="38" spans="1:11">
      <c r="F38" s="39" t="s">
        <v>43</v>
      </c>
    </row>
    <row r="39" spans="1:11">
      <c r="A39" s="39"/>
      <c r="B39" s="40"/>
    </row>
    <row r="40" spans="1:11">
      <c r="A40" s="39"/>
      <c r="B40" s="40"/>
    </row>
    <row r="41" spans="1:11">
      <c r="A41" s="39"/>
      <c r="B41" s="40"/>
    </row>
    <row r="42" spans="1:11">
      <c r="A42" s="39"/>
      <c r="B42" s="40"/>
    </row>
    <row r="43" spans="1:11">
      <c r="A43" s="39"/>
      <c r="B43" s="40"/>
    </row>
    <row r="44" spans="1:11">
      <c r="A44" s="39"/>
      <c r="B44" s="41"/>
      <c r="C44" s="40"/>
      <c r="D44" s="40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D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7"/>
  <sheetViews>
    <sheetView showGridLines="0" tabSelected="1" zoomScale="90" zoomScaleNormal="90" workbookViewId="0">
      <selection activeCell="N27" sqref="N27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47" customFormat="1" ht="18.75">
      <c r="A1" s="46"/>
      <c r="B1" s="78" t="s">
        <v>36</v>
      </c>
      <c r="C1" s="78"/>
      <c r="D1" s="78"/>
      <c r="E1" s="78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</row>
    <row r="2" spans="1:88" s="47" customFormat="1" ht="18.75">
      <c r="A2" s="46"/>
      <c r="B2" s="78" t="s">
        <v>37</v>
      </c>
      <c r="C2" s="78"/>
      <c r="D2" s="78"/>
      <c r="E2" s="78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</row>
    <row r="3" spans="1:88" ht="15.75" thickBot="1">
      <c r="B3" s="3"/>
      <c r="C3" s="3"/>
      <c r="D3" s="3"/>
      <c r="E3" s="4"/>
    </row>
    <row r="4" spans="1:88">
      <c r="B4" s="79" t="s">
        <v>1</v>
      </c>
      <c r="C4" s="81" t="str">
        <f>'data aset IKNB'!C5:D5</f>
        <v>Oktober 2019</v>
      </c>
      <c r="D4" s="82"/>
      <c r="E4" s="83" t="s">
        <v>28</v>
      </c>
    </row>
    <row r="5" spans="1:88">
      <c r="B5" s="80"/>
      <c r="C5" s="42" t="s">
        <v>34</v>
      </c>
      <c r="D5" s="42" t="s">
        <v>39</v>
      </c>
      <c r="E5" s="84"/>
    </row>
    <row r="6" spans="1:88" s="8" customFormat="1">
      <c r="A6" s="1"/>
      <c r="B6" s="5" t="s">
        <v>3</v>
      </c>
      <c r="C6" s="6">
        <f>SUM(C7:C11)</f>
        <v>138</v>
      </c>
      <c r="D6" s="6">
        <f>SUM(D7:D11)</f>
        <v>13</v>
      </c>
      <c r="E6" s="7">
        <f t="shared" ref="E6:E11" si="0">C6+D6</f>
        <v>151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9" t="s">
        <v>4</v>
      </c>
      <c r="C7" s="54">
        <v>53</v>
      </c>
      <c r="D7" s="54">
        <v>7</v>
      </c>
      <c r="E7" s="11">
        <f t="shared" si="0"/>
        <v>60</v>
      </c>
    </row>
    <row r="8" spans="1:88">
      <c r="B8" s="50" t="s">
        <v>5</v>
      </c>
      <c r="C8" s="54">
        <v>74</v>
      </c>
      <c r="D8" s="54">
        <v>5</v>
      </c>
      <c r="E8" s="11">
        <f t="shared" si="0"/>
        <v>79</v>
      </c>
    </row>
    <row r="9" spans="1:88">
      <c r="B9" s="50" t="s">
        <v>6</v>
      </c>
      <c r="C9" s="54">
        <v>6</v>
      </c>
      <c r="D9" s="54">
        <v>1</v>
      </c>
      <c r="E9" s="11">
        <f t="shared" si="0"/>
        <v>7</v>
      </c>
    </row>
    <row r="10" spans="1:88">
      <c r="B10" s="50" t="s">
        <v>7</v>
      </c>
      <c r="C10" s="54">
        <v>3</v>
      </c>
      <c r="D10" s="54">
        <v>0</v>
      </c>
      <c r="E10" s="11">
        <f t="shared" si="0"/>
        <v>3</v>
      </c>
    </row>
    <row r="11" spans="1:88">
      <c r="B11" s="50" t="s">
        <v>8</v>
      </c>
      <c r="C11" s="54">
        <v>2</v>
      </c>
      <c r="D11" s="54">
        <v>0</v>
      </c>
      <c r="E11" s="11">
        <f t="shared" si="0"/>
        <v>2</v>
      </c>
    </row>
    <row r="12" spans="1:88" s="8" customFormat="1">
      <c r="A12" s="1"/>
      <c r="B12" s="51" t="s">
        <v>9</v>
      </c>
      <c r="C12" s="55">
        <f>SUM(C13:C15)</f>
        <v>239</v>
      </c>
      <c r="D12" s="55">
        <f>SUM(D13:D15)</f>
        <v>9</v>
      </c>
      <c r="E12" s="7">
        <f>D12+C12</f>
        <v>248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52" t="s">
        <v>25</v>
      </c>
      <c r="C13" s="57">
        <v>180</v>
      </c>
      <c r="D13" s="57">
        <v>5</v>
      </c>
      <c r="E13" s="11">
        <f>C13+D13</f>
        <v>185</v>
      </c>
    </row>
    <row r="14" spans="1:88">
      <c r="B14" s="52" t="s">
        <v>10</v>
      </c>
      <c r="C14" s="59">
        <v>57</v>
      </c>
      <c r="D14" s="59">
        <v>4</v>
      </c>
      <c r="E14" s="11">
        <f>C14+D14</f>
        <v>61</v>
      </c>
    </row>
    <row r="15" spans="1:88">
      <c r="B15" s="52" t="s">
        <v>26</v>
      </c>
      <c r="C15" s="59">
        <v>2</v>
      </c>
      <c r="D15" s="59">
        <v>0</v>
      </c>
      <c r="E15" s="11">
        <f>C15+D15</f>
        <v>2</v>
      </c>
    </row>
    <row r="16" spans="1:88" s="8" customFormat="1">
      <c r="A16" s="1"/>
      <c r="B16" s="53" t="s">
        <v>11</v>
      </c>
      <c r="C16" s="60">
        <f>SUM(C17:C19)</f>
        <v>225</v>
      </c>
      <c r="D16" s="60">
        <f>SUM(D17:D19)</f>
        <v>3</v>
      </c>
      <c r="E16" s="61">
        <f t="shared" ref="E16:E22" si="1">C16+D16</f>
        <v>228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50" t="s">
        <v>12</v>
      </c>
      <c r="C17" s="62">
        <v>159</v>
      </c>
      <c r="D17" s="62">
        <v>1</v>
      </c>
      <c r="E17" s="63">
        <f t="shared" si="1"/>
        <v>160</v>
      </c>
    </row>
    <row r="18" spans="1:88">
      <c r="B18" s="50" t="s">
        <v>13</v>
      </c>
      <c r="C18" s="62">
        <v>41</v>
      </c>
      <c r="D18" s="62">
        <v>1</v>
      </c>
      <c r="E18" s="63">
        <f t="shared" si="1"/>
        <v>42</v>
      </c>
    </row>
    <row r="19" spans="1:88">
      <c r="B19" s="50" t="s">
        <v>14</v>
      </c>
      <c r="C19" s="62">
        <v>25</v>
      </c>
      <c r="D19" s="62">
        <v>1</v>
      </c>
      <c r="E19" s="63">
        <f t="shared" si="1"/>
        <v>26</v>
      </c>
    </row>
    <row r="20" spans="1:88" s="8" customFormat="1">
      <c r="A20" s="1"/>
      <c r="B20" s="51" t="s">
        <v>15</v>
      </c>
      <c r="C20" s="60">
        <f>SUM(C21:C26)</f>
        <v>98</v>
      </c>
      <c r="D20" s="60">
        <f>SUM(D21:D26)</f>
        <v>5</v>
      </c>
      <c r="E20" s="61">
        <f t="shared" si="1"/>
        <v>103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50" t="s">
        <v>27</v>
      </c>
      <c r="C21" s="62">
        <v>1</v>
      </c>
      <c r="D21" s="62">
        <v>0</v>
      </c>
      <c r="E21" s="63">
        <f t="shared" si="1"/>
        <v>1</v>
      </c>
    </row>
    <row r="22" spans="1:88">
      <c r="B22" s="50" t="s">
        <v>29</v>
      </c>
      <c r="C22" s="62">
        <v>74</v>
      </c>
      <c r="D22" s="62">
        <v>3</v>
      </c>
      <c r="E22" s="63">
        <f t="shared" si="1"/>
        <v>77</v>
      </c>
    </row>
    <row r="23" spans="1:88">
      <c r="B23" s="50" t="s">
        <v>16</v>
      </c>
      <c r="C23" s="64">
        <v>20</v>
      </c>
      <c r="D23" s="64">
        <v>2</v>
      </c>
      <c r="E23" s="12">
        <f t="shared" ref="E23:E32" si="2">C23+D23</f>
        <v>22</v>
      </c>
    </row>
    <row r="24" spans="1:88">
      <c r="B24" s="50" t="s">
        <v>17</v>
      </c>
      <c r="C24" s="65">
        <v>1</v>
      </c>
      <c r="D24" s="65">
        <v>0</v>
      </c>
      <c r="E24" s="12">
        <f t="shared" si="2"/>
        <v>1</v>
      </c>
    </row>
    <row r="25" spans="1:88">
      <c r="B25" s="50" t="s">
        <v>18</v>
      </c>
      <c r="C25" s="54">
        <v>1</v>
      </c>
      <c r="D25" s="54">
        <v>0</v>
      </c>
      <c r="E25" s="12">
        <f t="shared" si="2"/>
        <v>1</v>
      </c>
    </row>
    <row r="26" spans="1:88">
      <c r="B26" s="50" t="s">
        <v>19</v>
      </c>
      <c r="C26" s="54">
        <v>1</v>
      </c>
      <c r="D26" s="54">
        <v>0</v>
      </c>
      <c r="E26" s="12">
        <f t="shared" si="2"/>
        <v>1</v>
      </c>
    </row>
    <row r="27" spans="1:88" s="8" customFormat="1">
      <c r="A27" s="1"/>
      <c r="B27" s="51" t="s">
        <v>30</v>
      </c>
      <c r="C27" s="56">
        <f>SUM(C28:C30)</f>
        <v>234</v>
      </c>
      <c r="D27" s="56">
        <f>SUM(D28:D30)</f>
        <v>0</v>
      </c>
      <c r="E27" s="7">
        <f t="shared" si="2"/>
        <v>234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B28" s="50" t="s">
        <v>31</v>
      </c>
      <c r="C28" s="57">
        <v>164</v>
      </c>
      <c r="D28" s="57">
        <v>0</v>
      </c>
      <c r="E28" s="11">
        <f t="shared" si="2"/>
        <v>164</v>
      </c>
    </row>
    <row r="29" spans="1:88">
      <c r="B29" s="50" t="s">
        <v>32</v>
      </c>
      <c r="C29" s="57">
        <v>43</v>
      </c>
      <c r="D29" s="57">
        <v>0</v>
      </c>
      <c r="E29" s="11">
        <f t="shared" si="2"/>
        <v>43</v>
      </c>
    </row>
    <row r="30" spans="1:88">
      <c r="B30" s="50" t="s">
        <v>33</v>
      </c>
      <c r="C30" s="57">
        <v>27</v>
      </c>
      <c r="D30" s="57">
        <v>0</v>
      </c>
      <c r="E30" s="11">
        <f t="shared" si="2"/>
        <v>27</v>
      </c>
    </row>
    <row r="31" spans="1:88" s="8" customFormat="1">
      <c r="A31" s="1"/>
      <c r="B31" s="5" t="s">
        <v>23</v>
      </c>
      <c r="C31" s="6">
        <v>126</v>
      </c>
      <c r="D31" s="6">
        <v>73</v>
      </c>
      <c r="E31" s="7">
        <f t="shared" si="2"/>
        <v>199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s="8" customFormat="1">
      <c r="A32" s="1"/>
      <c r="B32" s="49" t="s">
        <v>42</v>
      </c>
      <c r="C32" s="6">
        <v>132</v>
      </c>
      <c r="D32" s="6">
        <v>12</v>
      </c>
      <c r="E32" s="7">
        <f t="shared" si="2"/>
        <v>144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2:5" ht="15.75" thickBot="1">
      <c r="B33" s="13" t="s">
        <v>24</v>
      </c>
      <c r="C33" s="14">
        <f>C20+C16+C12+C6+C31+C27+C32</f>
        <v>1192</v>
      </c>
      <c r="D33" s="14">
        <f t="shared" ref="D33:E33" si="3">D20+D16+D12+D6+D31+D27+D32</f>
        <v>115</v>
      </c>
      <c r="E33" s="14">
        <f t="shared" si="3"/>
        <v>1307</v>
      </c>
    </row>
    <row r="34" spans="2:5">
      <c r="E34" s="15"/>
    </row>
    <row r="35" spans="2:5">
      <c r="B35" s="48" t="s">
        <v>40</v>
      </c>
    </row>
    <row r="36" spans="2:5">
      <c r="B36" s="16" t="s">
        <v>41</v>
      </c>
    </row>
    <row r="37" spans="2:5">
      <c r="B37" s="16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F5285E-B3B3-4778-9C2F-BBE5BA33FF72}"/>
</file>

<file path=customXml/itemProps2.xml><?xml version="1.0" encoding="utf-8"?>
<ds:datastoreItem xmlns:ds="http://schemas.openxmlformats.org/officeDocument/2006/customXml" ds:itemID="{F30382C8-EAC6-472C-A921-FD7BB742E02E}"/>
</file>

<file path=customXml/itemProps3.xml><?xml version="1.0" encoding="utf-8"?>
<ds:datastoreItem xmlns:ds="http://schemas.openxmlformats.org/officeDocument/2006/customXml" ds:itemID="{5C16A8A0-0850-4035-8644-EB96DCC3F8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2019-11-28T02:26:26Z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