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JK\DPNP\Prudensial\SEOJK ATMR Risiko Kredit\Draft\Form\Draf\"/>
    </mc:Choice>
  </mc:AlternateContent>
  <bookViews>
    <workbookView xWindow="0" yWindow="0" windowWidth="19160" windowHeight="6430" firstSheet="1" activeTab="3"/>
  </bookViews>
  <sheets>
    <sheet name="NAMA LAMPIRAN" sheetId="13" state="hidden" r:id="rId1"/>
    <sheet name="Individu Form 2D ATMR Kredit" sheetId="17" r:id="rId2"/>
    <sheet name="Individu Form 2E ATMR Kredit " sheetId="18" r:id="rId3"/>
    <sheet name="Individu Form 2F ATMR Kredit" sheetId="10" r:id="rId4"/>
    <sheet name="print kpmm" sheetId="14" state="hidden" r:id="rId5"/>
  </sheets>
  <externalReferences>
    <externalReference r:id="rId6"/>
  </externalReferences>
  <definedNames>
    <definedName name="Approach" localSheetId="1">[1]Parameters!$C$352:$C$354</definedName>
    <definedName name="Approach" localSheetId="2">[1]Parameters!$C$352:$C$354</definedName>
    <definedName name="Approach">[1]Parameters!$C$352:$C$354</definedName>
    <definedName name="Group" localSheetId="1">[1]Parameters!$C$317:$C$318</definedName>
    <definedName name="Group" localSheetId="2">[1]Parameters!$C$317:$C$318</definedName>
    <definedName name="Group">[1]Parameters!$C$317:$C$318</definedName>
    <definedName name="OpRiskApproach" localSheetId="1">[1]Parameters!$C$346:$C$347</definedName>
    <definedName name="OpRiskApproach" localSheetId="2">[1]Parameters!$C$346:$C$347</definedName>
    <definedName name="OpRiskApproach">[1]Parameters!$C$346:$C$347</definedName>
    <definedName name="_xlnm.Print_Area" localSheetId="1">'Individu Form 2D ATMR Kredit'!$A$1:$H$257</definedName>
    <definedName name="_xlnm.Print_Area" localSheetId="2">'Individu Form 2E ATMR Kredit '!$A$1:$W$1344</definedName>
    <definedName name="_xlnm.Print_Area" localSheetId="3">'Individu Form 2F ATMR Kredit'!$A$1:$H$145</definedName>
    <definedName name="_xlnm.Print_Area" localSheetId="0">'NAMA LAMPIRAN'!$A$1:$X$24</definedName>
    <definedName name="YesNo" localSheetId="1">[1]Parameters!$C$315:$C$316</definedName>
    <definedName name="YesNo" localSheetId="2">[1]Parameters!$C$315:$C$316</definedName>
    <definedName name="YesNo">[1]Parameters!$C$315:$C$316</definedName>
  </definedNames>
  <calcPr calcId="162913"/>
</workbook>
</file>

<file path=xl/calcChain.xml><?xml version="1.0" encoding="utf-8"?>
<calcChain xmlns="http://schemas.openxmlformats.org/spreadsheetml/2006/main">
  <c r="W721" i="18" l="1"/>
  <c r="W674" i="18"/>
  <c r="W734" i="18"/>
  <c r="W733" i="18"/>
  <c r="W732" i="18"/>
  <c r="W731" i="18"/>
  <c r="W730" i="18"/>
  <c r="W729" i="18"/>
  <c r="W728" i="18"/>
  <c r="W727" i="18"/>
  <c r="W725" i="18"/>
  <c r="W724" i="18"/>
  <c r="W723" i="18"/>
  <c r="W722" i="18"/>
  <c r="W720" i="18"/>
  <c r="W717" i="18"/>
  <c r="W716" i="18"/>
  <c r="W709" i="18"/>
  <c r="W708" i="18"/>
  <c r="W707" i="18"/>
  <c r="W706" i="18"/>
  <c r="W705" i="18"/>
  <c r="W704" i="18"/>
  <c r="W703" i="18"/>
  <c r="W792" i="18"/>
  <c r="W794" i="18"/>
  <c r="W793" i="18"/>
  <c r="W791" i="18"/>
  <c r="W790" i="18"/>
  <c r="W789" i="18"/>
  <c r="W788" i="18"/>
  <c r="W787" i="18"/>
  <c r="W785" i="18"/>
  <c r="W784" i="18"/>
  <c r="W783" i="18"/>
  <c r="W782" i="18"/>
  <c r="W781" i="18"/>
  <c r="W780" i="18"/>
  <c r="W779" i="18"/>
  <c r="W778" i="18"/>
  <c r="W776" i="18"/>
  <c r="W775" i="18"/>
  <c r="W774" i="18"/>
  <c r="W770" i="18"/>
  <c r="W769" i="18"/>
  <c r="W768" i="18"/>
  <c r="W767" i="18"/>
  <c r="W819" i="18"/>
  <c r="W823" i="18"/>
  <c r="W822" i="18"/>
  <c r="W821" i="18"/>
  <c r="W820" i="18"/>
  <c r="W818" i="18"/>
  <c r="W816" i="18"/>
  <c r="W815" i="18"/>
  <c r="W844" i="18"/>
  <c r="W874" i="18"/>
  <c r="W873" i="18"/>
  <c r="W871" i="18"/>
  <c r="W870" i="18"/>
  <c r="W913" i="18"/>
  <c r="W912" i="18"/>
  <c r="W911" i="18"/>
  <c r="W910" i="18"/>
  <c r="W909" i="18"/>
  <c r="W908" i="18"/>
  <c r="W907" i="18"/>
  <c r="W906" i="18"/>
  <c r="W916" i="18"/>
  <c r="W915" i="18"/>
  <c r="W922" i="18"/>
  <c r="W921" i="18"/>
  <c r="W920" i="18"/>
  <c r="W919" i="18"/>
  <c r="W918" i="18"/>
  <c r="W905" i="18"/>
  <c r="W948" i="18"/>
  <c r="W947" i="18"/>
  <c r="W946" i="18"/>
  <c r="W944" i="18"/>
  <c r="W681" i="18"/>
  <c r="W680" i="18"/>
  <c r="W679" i="18"/>
  <c r="W670" i="18"/>
  <c r="W671" i="18"/>
  <c r="W672" i="18"/>
  <c r="W673" i="18"/>
  <c r="W675" i="18"/>
  <c r="W676" i="18"/>
  <c r="W677" i="18"/>
  <c r="W669" i="18"/>
  <c r="W642" i="18"/>
  <c r="W643" i="18"/>
  <c r="W641" i="18"/>
  <c r="W639" i="18"/>
  <c r="W638" i="18"/>
  <c r="W637" i="18"/>
  <c r="W636" i="18"/>
  <c r="W635" i="18"/>
  <c r="W634" i="18"/>
  <c r="W633" i="18"/>
  <c r="W606" i="18"/>
  <c r="W605" i="18"/>
  <c r="W604" i="18"/>
  <c r="W602" i="18"/>
  <c r="W601" i="18"/>
  <c r="W600" i="18"/>
  <c r="W599" i="18"/>
  <c r="W598" i="18"/>
  <c r="W597" i="18"/>
  <c r="W596" i="18"/>
  <c r="W595" i="18"/>
  <c r="W594" i="18"/>
  <c r="W567" i="18"/>
  <c r="W568" i="18"/>
  <c r="W566" i="18"/>
  <c r="W559" i="18"/>
  <c r="W560" i="18"/>
  <c r="W561" i="18"/>
  <c r="W562" i="18"/>
  <c r="W563" i="18"/>
  <c r="W564" i="18"/>
  <c r="W558" i="18"/>
  <c r="W527" i="18"/>
  <c r="W528" i="18"/>
  <c r="W529" i="18"/>
  <c r="W530" i="18"/>
  <c r="W531" i="18"/>
  <c r="W532" i="18"/>
  <c r="W526" i="18"/>
  <c r="W498" i="18"/>
  <c r="W499" i="18"/>
  <c r="W500" i="18"/>
  <c r="W501" i="18"/>
  <c r="W497" i="18"/>
  <c r="W468" i="18"/>
  <c r="W469" i="18"/>
  <c r="W470" i="18"/>
  <c r="W471" i="18"/>
  <c r="W472" i="18"/>
  <c r="W467" i="18"/>
  <c r="W442" i="18"/>
  <c r="W416" i="18"/>
  <c r="W415" i="18"/>
  <c r="W414" i="18"/>
  <c r="W412" i="18"/>
  <c r="W398" i="18"/>
  <c r="W397" i="18"/>
  <c r="W396" i="18"/>
  <c r="W395" i="18"/>
  <c r="W394" i="18"/>
  <c r="W392" i="18"/>
  <c r="W391" i="18"/>
  <c r="W389" i="18"/>
  <c r="W388" i="18"/>
  <c r="W387" i="18"/>
  <c r="W386" i="18"/>
  <c r="W385" i="18"/>
  <c r="W384" i="18"/>
  <c r="W383" i="18"/>
  <c r="W382" i="18"/>
  <c r="W381" i="18"/>
  <c r="W361" i="18"/>
  <c r="W360" i="18"/>
  <c r="W358" i="18"/>
  <c r="W357" i="18"/>
  <c r="V361" i="18"/>
  <c r="V360" i="18"/>
  <c r="V358" i="18"/>
  <c r="V357" i="18"/>
  <c r="W342" i="18"/>
  <c r="W328" i="18"/>
  <c r="W327" i="18"/>
  <c r="W326" i="18"/>
  <c r="W325" i="18"/>
  <c r="W324" i="18"/>
  <c r="W323" i="18"/>
  <c r="W321" i="18"/>
  <c r="W320" i="18"/>
  <c r="W306" i="18"/>
  <c r="W305" i="18"/>
  <c r="W304" i="18"/>
  <c r="W303" i="18"/>
  <c r="W302" i="18"/>
  <c r="W301" i="18"/>
  <c r="W300" i="18"/>
  <c r="W299" i="18"/>
  <c r="W297" i="18"/>
  <c r="W296" i="18"/>
  <c r="W295" i="18"/>
  <c r="W294" i="18"/>
  <c r="W293" i="18"/>
  <c r="W292" i="18"/>
  <c r="W291" i="18"/>
  <c r="W290" i="18"/>
  <c r="W288" i="18"/>
  <c r="W287" i="18"/>
  <c r="W286" i="18"/>
  <c r="W282" i="18"/>
  <c r="W281" i="18"/>
  <c r="W280" i="18"/>
  <c r="W279" i="18"/>
  <c r="W253" i="18"/>
  <c r="W252" i="18"/>
  <c r="W251" i="18"/>
  <c r="W250" i="18"/>
  <c r="W249" i="18"/>
  <c r="W248" i="18"/>
  <c r="W247" i="18"/>
  <c r="W246" i="18"/>
  <c r="W244" i="18"/>
  <c r="W243" i="18"/>
  <c r="W242" i="18"/>
  <c r="W241" i="18"/>
  <c r="W240" i="18"/>
  <c r="W239" i="18"/>
  <c r="W236" i="18"/>
  <c r="W235" i="18"/>
  <c r="W228" i="18"/>
  <c r="W227" i="18"/>
  <c r="W226" i="18"/>
  <c r="W225" i="18"/>
  <c r="W224" i="18"/>
  <c r="W223" i="18"/>
  <c r="W222" i="18"/>
  <c r="W206" i="18"/>
  <c r="W207" i="18"/>
  <c r="W205" i="18"/>
  <c r="W203" i="18"/>
  <c r="W202" i="18"/>
  <c r="W201" i="18"/>
  <c r="W200" i="18"/>
  <c r="W199" i="18"/>
  <c r="W198" i="18"/>
  <c r="W197" i="18"/>
  <c r="W196" i="18"/>
  <c r="W195" i="18"/>
  <c r="W170" i="18"/>
  <c r="W154" i="18"/>
  <c r="W155" i="18"/>
  <c r="W153" i="18"/>
  <c r="W152" i="18"/>
  <c r="W151" i="18"/>
  <c r="W150" i="18"/>
  <c r="W149" i="18"/>
  <c r="W147" i="18"/>
  <c r="W146" i="18"/>
  <c r="W145" i="18"/>
  <c r="W144" i="18"/>
  <c r="W127" i="18"/>
  <c r="W129" i="18"/>
  <c r="W128" i="18"/>
  <c r="W118" i="18"/>
  <c r="W119" i="18"/>
  <c r="W120" i="18"/>
  <c r="W121" i="18"/>
  <c r="W122" i="18"/>
  <c r="W123" i="18"/>
  <c r="W124" i="18"/>
  <c r="W125" i="18"/>
  <c r="W117" i="18"/>
  <c r="W102" i="18"/>
  <c r="W101" i="18"/>
  <c r="W100" i="18"/>
  <c r="W93" i="18"/>
  <c r="W94" i="18"/>
  <c r="W95" i="18"/>
  <c r="W96" i="18"/>
  <c r="W97" i="18"/>
  <c r="W98" i="18"/>
  <c r="W92" i="18"/>
  <c r="W72" i="18"/>
  <c r="W73" i="18"/>
  <c r="W74" i="18"/>
  <c r="W75" i="18"/>
  <c r="W76" i="18"/>
  <c r="W77" i="18"/>
  <c r="W71" i="18"/>
  <c r="W54" i="18"/>
  <c r="W55" i="18"/>
  <c r="W56" i="18"/>
  <c r="W57" i="18"/>
  <c r="W53" i="18"/>
  <c r="W36" i="18"/>
  <c r="W35" i="18"/>
  <c r="W37" i="18"/>
  <c r="W38" i="18"/>
  <c r="W39" i="18"/>
  <c r="W34" i="18"/>
  <c r="W20" i="18"/>
  <c r="E23" i="18" s="1"/>
  <c r="V467" i="18"/>
  <c r="V468" i="18"/>
  <c r="V469" i="18"/>
  <c r="V470" i="18"/>
  <c r="V471" i="18"/>
  <c r="V472" i="18"/>
  <c r="V497" i="18"/>
  <c r="V498" i="18"/>
  <c r="V499" i="18"/>
  <c r="V500" i="18"/>
  <c r="V501" i="18"/>
  <c r="W180" i="18"/>
  <c r="W172" i="18"/>
  <c r="W171" i="18"/>
  <c r="W173" i="18"/>
  <c r="W174" i="18"/>
  <c r="W175" i="18"/>
  <c r="W176" i="18"/>
  <c r="W178" i="18"/>
  <c r="W179" i="18"/>
  <c r="V34" i="18"/>
  <c r="V35" i="18"/>
  <c r="V36" i="18"/>
  <c r="V37" i="18"/>
  <c r="V38" i="18"/>
  <c r="V39" i="18"/>
  <c r="E797" i="18" l="1"/>
  <c r="E504" i="18"/>
  <c r="E475" i="18"/>
  <c r="E42" i="18"/>
  <c r="H253" i="17"/>
  <c r="H254" i="17"/>
  <c r="H255" i="17"/>
  <c r="F70" i="10" l="1"/>
  <c r="F69" i="10"/>
  <c r="F40" i="10"/>
  <c r="H40" i="10" s="1"/>
  <c r="F37" i="10"/>
  <c r="F36" i="10"/>
  <c r="H82" i="17"/>
  <c r="F25" i="10" s="1"/>
  <c r="H25" i="10" s="1"/>
  <c r="H83" i="17"/>
  <c r="F26" i="10" s="1"/>
  <c r="H26" i="10" s="1"/>
  <c r="H84" i="17"/>
  <c r="F27" i="10" s="1"/>
  <c r="H27" i="10" s="1"/>
  <c r="H85" i="17"/>
  <c r="F28" i="10" s="1"/>
  <c r="H28" i="10" s="1"/>
  <c r="G1340" i="18"/>
  <c r="G1339" i="18"/>
  <c r="G1338" i="18"/>
  <c r="G1337" i="18"/>
  <c r="G1322" i="18"/>
  <c r="G1321" i="18"/>
  <c r="G1319" i="18"/>
  <c r="G1318" i="18"/>
  <c r="E1309" i="18"/>
  <c r="G134" i="10" s="1"/>
  <c r="G1308" i="18"/>
  <c r="G1307" i="18"/>
  <c r="G1306" i="18"/>
  <c r="G1304" i="18"/>
  <c r="G1303" i="18"/>
  <c r="G1302" i="18"/>
  <c r="G1301" i="18"/>
  <c r="G1300" i="18"/>
  <c r="E1291" i="18"/>
  <c r="G133" i="10" s="1"/>
  <c r="G1290" i="18"/>
  <c r="G1289" i="18"/>
  <c r="G1288" i="18"/>
  <c r="G1286" i="18"/>
  <c r="G1285" i="18"/>
  <c r="G1284" i="18"/>
  <c r="G1269" i="18"/>
  <c r="G1268" i="18"/>
  <c r="G1267" i="18"/>
  <c r="G1266" i="18"/>
  <c r="G1252" i="18"/>
  <c r="G1251" i="18"/>
  <c r="G1250" i="18"/>
  <c r="G1254" i="18"/>
  <c r="G1236" i="18"/>
  <c r="G1237" i="18"/>
  <c r="K1179" i="18"/>
  <c r="K1180" i="18"/>
  <c r="K1181" i="18"/>
  <c r="J1179" i="18"/>
  <c r="J1180" i="18"/>
  <c r="J1181" i="18"/>
  <c r="J1152" i="18"/>
  <c r="J1153" i="18"/>
  <c r="J1155" i="18"/>
  <c r="J1156" i="18"/>
  <c r="K1156" i="18"/>
  <c r="K1155" i="18"/>
  <c r="K1153" i="18"/>
  <c r="K1152" i="18"/>
  <c r="C1118" i="18"/>
  <c r="K1134" i="18"/>
  <c r="J1134" i="18"/>
  <c r="K1133" i="18"/>
  <c r="J1133" i="18"/>
  <c r="K1132" i="18"/>
  <c r="J1132" i="18"/>
  <c r="K1130" i="18"/>
  <c r="J1130" i="18"/>
  <c r="K1129" i="18"/>
  <c r="J1129" i="18"/>
  <c r="K1128" i="18"/>
  <c r="J1128" i="18"/>
  <c r="K1127" i="18"/>
  <c r="J1127" i="18"/>
  <c r="K1126" i="18"/>
  <c r="J1126" i="18"/>
  <c r="K1108" i="18"/>
  <c r="J1108" i="18"/>
  <c r="K1107" i="18"/>
  <c r="J1107" i="18"/>
  <c r="K1106" i="18"/>
  <c r="J1106" i="18"/>
  <c r="K1104" i="18"/>
  <c r="J1104" i="18"/>
  <c r="K1103" i="18"/>
  <c r="J1103" i="18"/>
  <c r="K1102" i="18"/>
  <c r="J1102" i="18"/>
  <c r="C1094" i="18"/>
  <c r="K1079" i="18"/>
  <c r="K1078" i="18"/>
  <c r="K1077" i="18"/>
  <c r="K1076" i="18"/>
  <c r="J1078" i="18"/>
  <c r="J1077" i="18"/>
  <c r="J1076" i="18"/>
  <c r="J1080" i="18"/>
  <c r="J1079" i="18"/>
  <c r="J1052" i="18"/>
  <c r="J1053" i="18"/>
  <c r="J1054" i="18"/>
  <c r="K1052" i="18"/>
  <c r="K1053" i="18"/>
  <c r="K1054" i="18"/>
  <c r="K1031" i="18"/>
  <c r="J1031" i="18"/>
  <c r="J1032" i="18"/>
  <c r="V948" i="18"/>
  <c r="V947" i="18"/>
  <c r="V946" i="18"/>
  <c r="V944" i="18"/>
  <c r="H36" i="10"/>
  <c r="V412" i="18"/>
  <c r="G36" i="10" s="1"/>
  <c r="V414" i="18"/>
  <c r="V415" i="18"/>
  <c r="V922" i="18"/>
  <c r="V921" i="18"/>
  <c r="V920" i="18"/>
  <c r="V919" i="18"/>
  <c r="V918" i="18"/>
  <c r="V916" i="18"/>
  <c r="V915" i="18"/>
  <c r="V913" i="18"/>
  <c r="V912" i="18"/>
  <c r="V911" i="18"/>
  <c r="V910" i="18"/>
  <c r="V909" i="18"/>
  <c r="V908" i="18"/>
  <c r="V907" i="18"/>
  <c r="V906" i="18"/>
  <c r="V905" i="18"/>
  <c r="V870" i="18"/>
  <c r="V871" i="18"/>
  <c r="V873" i="18"/>
  <c r="V874" i="18"/>
  <c r="V823" i="18"/>
  <c r="V822" i="18"/>
  <c r="V821" i="18"/>
  <c r="V820" i="18"/>
  <c r="V819" i="18"/>
  <c r="V818" i="18"/>
  <c r="V816" i="18"/>
  <c r="V815" i="18"/>
  <c r="V794" i="18"/>
  <c r="V793" i="18"/>
  <c r="V792" i="18"/>
  <c r="V791" i="18"/>
  <c r="V790" i="18"/>
  <c r="V789" i="18"/>
  <c r="V788" i="18"/>
  <c r="V787" i="18"/>
  <c r="V785" i="18"/>
  <c r="V784" i="18"/>
  <c r="V783" i="18"/>
  <c r="V782" i="18"/>
  <c r="V781" i="18"/>
  <c r="V780" i="18"/>
  <c r="V779" i="18"/>
  <c r="V778" i="18"/>
  <c r="V776" i="18"/>
  <c r="V775" i="18"/>
  <c r="V774" i="18"/>
  <c r="V770" i="18"/>
  <c r="V769" i="18"/>
  <c r="V768" i="18"/>
  <c r="V767" i="18"/>
  <c r="C744" i="18"/>
  <c r="W744" i="18" s="1"/>
  <c r="C742" i="18"/>
  <c r="W742" i="18" s="1"/>
  <c r="C741" i="18"/>
  <c r="W741" i="18" s="1"/>
  <c r="C740" i="18"/>
  <c r="W740" i="18" s="1"/>
  <c r="C739" i="18"/>
  <c r="W739" i="18" s="1"/>
  <c r="C738" i="18"/>
  <c r="W738" i="18" s="1"/>
  <c r="C737" i="18"/>
  <c r="W737" i="18" s="1"/>
  <c r="V734" i="18"/>
  <c r="V733" i="18"/>
  <c r="V732" i="18"/>
  <c r="V731" i="18"/>
  <c r="V730" i="18"/>
  <c r="V729" i="18"/>
  <c r="V728" i="18"/>
  <c r="V727" i="18"/>
  <c r="V725" i="18"/>
  <c r="V724" i="18"/>
  <c r="V723" i="18"/>
  <c r="V722" i="18"/>
  <c r="V721" i="18"/>
  <c r="V720" i="18"/>
  <c r="V717" i="18"/>
  <c r="V716" i="18"/>
  <c r="C715" i="18"/>
  <c r="W715" i="18" s="1"/>
  <c r="C714" i="18"/>
  <c r="W714" i="18" s="1"/>
  <c r="C713" i="18"/>
  <c r="W713" i="18" s="1"/>
  <c r="C712" i="18"/>
  <c r="W712" i="18" s="1"/>
  <c r="C711" i="18"/>
  <c r="W711" i="18" s="1"/>
  <c r="V709" i="18"/>
  <c r="V708" i="18"/>
  <c r="V707" i="18"/>
  <c r="V706" i="18"/>
  <c r="V705" i="18"/>
  <c r="V704" i="18"/>
  <c r="V703" i="18"/>
  <c r="V528" i="18"/>
  <c r="V529" i="18"/>
  <c r="V530" i="18"/>
  <c r="V681" i="18"/>
  <c r="V680" i="18"/>
  <c r="V679" i="18"/>
  <c r="V677" i="18"/>
  <c r="V676" i="18"/>
  <c r="V675" i="18"/>
  <c r="V674" i="18"/>
  <c r="V673" i="18"/>
  <c r="V672" i="18"/>
  <c r="V671" i="18"/>
  <c r="V670" i="18"/>
  <c r="V669" i="18"/>
  <c r="V643" i="18"/>
  <c r="V642" i="18"/>
  <c r="V641" i="18"/>
  <c r="V639" i="18"/>
  <c r="V638" i="18"/>
  <c r="V637" i="18"/>
  <c r="V636" i="18"/>
  <c r="V635" i="18"/>
  <c r="V634" i="18"/>
  <c r="V633" i="18"/>
  <c r="V606" i="18"/>
  <c r="V605" i="18"/>
  <c r="V604" i="18"/>
  <c r="V602" i="18"/>
  <c r="V601" i="18"/>
  <c r="V600" i="18"/>
  <c r="V599" i="18"/>
  <c r="V598" i="18"/>
  <c r="V597" i="18"/>
  <c r="V596" i="18"/>
  <c r="V595" i="18"/>
  <c r="V594" i="18"/>
  <c r="V568" i="18"/>
  <c r="V567" i="18"/>
  <c r="V566" i="18"/>
  <c r="V564" i="18"/>
  <c r="V563" i="18"/>
  <c r="V562" i="18"/>
  <c r="V561" i="18"/>
  <c r="V560" i="18"/>
  <c r="V559" i="18"/>
  <c r="V558" i="18"/>
  <c r="V740" i="18" l="1"/>
  <c r="V713" i="18"/>
  <c r="V742" i="18"/>
  <c r="V714" i="18"/>
  <c r="V744" i="18"/>
  <c r="E796" i="18"/>
  <c r="V712" i="18"/>
  <c r="V715" i="18"/>
  <c r="V737" i="18"/>
  <c r="V711" i="18"/>
  <c r="V741" i="18"/>
  <c r="V738" i="18"/>
  <c r="E747" i="18"/>
  <c r="V739" i="18"/>
  <c r="E951" i="18"/>
  <c r="G70" i="10"/>
  <c r="H70" i="10"/>
  <c r="E645" i="18"/>
  <c r="G60" i="10" s="1"/>
  <c r="H69" i="10"/>
  <c r="F68" i="10"/>
  <c r="E1111" i="18"/>
  <c r="H86" i="10" s="1"/>
  <c r="E646" i="18"/>
  <c r="H60" i="10" s="1"/>
  <c r="E608" i="18"/>
  <c r="E1110" i="18"/>
  <c r="G86" i="10" s="1"/>
  <c r="E570" i="18"/>
  <c r="G57" i="10" s="1"/>
  <c r="E825" i="18"/>
  <c r="G64" i="10" s="1"/>
  <c r="E950" i="18"/>
  <c r="G1291" i="18"/>
  <c r="H133" i="10" s="1"/>
  <c r="E683" i="18"/>
  <c r="G61" i="10" s="1"/>
  <c r="E1136" i="18"/>
  <c r="G87" i="10" s="1"/>
  <c r="E1137" i="18"/>
  <c r="H87" i="10" s="1"/>
  <c r="G1309" i="18"/>
  <c r="H134" i="10" s="1"/>
  <c r="G69" i="10"/>
  <c r="E924" i="18"/>
  <c r="E925" i="18"/>
  <c r="E826" i="18"/>
  <c r="H64" i="10" s="1"/>
  <c r="E609" i="18"/>
  <c r="E684" i="18"/>
  <c r="H61" i="10" s="1"/>
  <c r="E571" i="18"/>
  <c r="H57" i="10" s="1"/>
  <c r="H24" i="10"/>
  <c r="F24" i="10"/>
  <c r="E746" i="18" l="1"/>
  <c r="H85" i="10"/>
  <c r="G59" i="10"/>
  <c r="H59" i="10"/>
  <c r="G85" i="10"/>
  <c r="V397" i="18"/>
  <c r="V396" i="18"/>
  <c r="V395" i="18"/>
  <c r="V394" i="18"/>
  <c r="V392" i="18"/>
  <c r="V387" i="18"/>
  <c r="V321" i="18"/>
  <c r="V320" i="18"/>
  <c r="V327" i="18"/>
  <c r="V326" i="18"/>
  <c r="V325" i="18"/>
  <c r="V324" i="18"/>
  <c r="V323" i="18"/>
  <c r="V306" i="18"/>
  <c r="V305" i="18"/>
  <c r="V304" i="18"/>
  <c r="V303" i="18"/>
  <c r="V302" i="18"/>
  <c r="V301" i="18"/>
  <c r="V300" i="18"/>
  <c r="V299" i="18"/>
  <c r="V297" i="18"/>
  <c r="V296" i="18"/>
  <c r="V295" i="18"/>
  <c r="V294" i="18"/>
  <c r="V293" i="18"/>
  <c r="V292" i="18"/>
  <c r="V291" i="18"/>
  <c r="V290" i="18"/>
  <c r="V288" i="18"/>
  <c r="V287" i="18"/>
  <c r="V286" i="18"/>
  <c r="V282" i="18"/>
  <c r="V281" i="18"/>
  <c r="V280" i="18"/>
  <c r="V279" i="18"/>
  <c r="V253" i="18"/>
  <c r="V252" i="18"/>
  <c r="V251" i="18"/>
  <c r="V250" i="18"/>
  <c r="V249" i="18"/>
  <c r="V248" i="18"/>
  <c r="V247" i="18"/>
  <c r="V246" i="18"/>
  <c r="V244" i="18"/>
  <c r="V243" i="18"/>
  <c r="V242" i="18"/>
  <c r="V241" i="18"/>
  <c r="V240" i="18"/>
  <c r="V239" i="18"/>
  <c r="V236" i="18"/>
  <c r="V235" i="18"/>
  <c r="V228" i="18"/>
  <c r="V226" i="18"/>
  <c r="V225" i="18"/>
  <c r="V224" i="18"/>
  <c r="V223" i="18"/>
  <c r="V222" i="18"/>
  <c r="V207" i="18"/>
  <c r="V206" i="18"/>
  <c r="V205" i="18"/>
  <c r="V203" i="18"/>
  <c r="V202" i="18"/>
  <c r="V201" i="18"/>
  <c r="V200" i="18"/>
  <c r="V199" i="18"/>
  <c r="V198" i="18"/>
  <c r="V197" i="18"/>
  <c r="V196" i="18"/>
  <c r="V195" i="18"/>
  <c r="V180" i="18"/>
  <c r="V179" i="18"/>
  <c r="V178" i="18"/>
  <c r="V176" i="18"/>
  <c r="V175" i="18"/>
  <c r="V174" i="18"/>
  <c r="V173" i="18"/>
  <c r="V172" i="18"/>
  <c r="V171" i="18"/>
  <c r="V170" i="18"/>
  <c r="V147" i="18"/>
  <c r="V146" i="18"/>
  <c r="V145" i="18"/>
  <c r="V144" i="18"/>
  <c r="V149" i="18"/>
  <c r="V150" i="18"/>
  <c r="V151" i="18"/>
  <c r="V152" i="18"/>
  <c r="V153" i="18"/>
  <c r="V154" i="18"/>
  <c r="V128" i="18"/>
  <c r="V127" i="18"/>
  <c r="V72" i="18"/>
  <c r="V73" i="18"/>
  <c r="V74" i="18"/>
  <c r="V75" i="18"/>
  <c r="V76" i="18"/>
  <c r="V77" i="18"/>
  <c r="G252" i="17"/>
  <c r="F252" i="17"/>
  <c r="H252" i="17" s="1"/>
  <c r="G209" i="17"/>
  <c r="F209" i="17"/>
  <c r="H202" i="17"/>
  <c r="H203" i="17"/>
  <c r="H204" i="17"/>
  <c r="H205" i="17"/>
  <c r="H207" i="17"/>
  <c r="H208" i="17"/>
  <c r="H210" i="17"/>
  <c r="C1095" i="18" s="1"/>
  <c r="H211" i="17"/>
  <c r="C1119" i="18" s="1"/>
  <c r="H212" i="17"/>
  <c r="H213" i="17"/>
  <c r="H190" i="17"/>
  <c r="G169" i="17"/>
  <c r="F169" i="17"/>
  <c r="H169" i="17" s="1"/>
  <c r="H170" i="17"/>
  <c r="C618" i="18" s="1"/>
  <c r="H171" i="17"/>
  <c r="C654" i="18" s="1"/>
  <c r="H172" i="17"/>
  <c r="H135" i="17"/>
  <c r="H136" i="17"/>
  <c r="H137" i="17"/>
  <c r="H138" i="17"/>
  <c r="H140" i="17"/>
  <c r="H141" i="17"/>
  <c r="H143" i="17"/>
  <c r="C617" i="18" s="1"/>
  <c r="H144" i="17"/>
  <c r="C653" i="18" s="1"/>
  <c r="H145" i="17"/>
  <c r="H146" i="17"/>
  <c r="H147" i="17"/>
  <c r="C804" i="18" s="1"/>
  <c r="H148" i="17"/>
  <c r="H149" i="17"/>
  <c r="H150" i="17"/>
  <c r="H152" i="17"/>
  <c r="H153" i="17"/>
  <c r="G142" i="17"/>
  <c r="F142" i="17"/>
  <c r="H142" i="17" s="1"/>
  <c r="H125" i="17"/>
  <c r="H124" i="17"/>
  <c r="H123" i="17"/>
  <c r="H122" i="17"/>
  <c r="H121" i="17"/>
  <c r="H120" i="17"/>
  <c r="G119" i="17"/>
  <c r="F119" i="17"/>
  <c r="H111" i="17"/>
  <c r="G103" i="17"/>
  <c r="F98" i="17"/>
  <c r="F95" i="17"/>
  <c r="G92" i="17"/>
  <c r="F92" i="17"/>
  <c r="F89" i="17"/>
  <c r="F86" i="17"/>
  <c r="G81" i="17"/>
  <c r="F81" i="17"/>
  <c r="G73" i="17"/>
  <c r="F73" i="17"/>
  <c r="H73" i="17" s="1"/>
  <c r="G65" i="17"/>
  <c r="F65" i="17"/>
  <c r="H65" i="17" s="1"/>
  <c r="G60" i="17"/>
  <c r="F60" i="17"/>
  <c r="H60" i="17" s="1"/>
  <c r="E182" i="18" l="1"/>
  <c r="G22" i="10" s="1"/>
  <c r="E308" i="18"/>
  <c r="E309" i="18"/>
  <c r="E209" i="18"/>
  <c r="G23" i="10" s="1"/>
  <c r="C138" i="18"/>
  <c r="F20" i="10" s="1"/>
  <c r="C164" i="18"/>
  <c r="F22" i="10" s="1"/>
  <c r="C189" i="18"/>
  <c r="F23" i="10" s="1"/>
  <c r="H92" i="17"/>
  <c r="C315" i="18" s="1"/>
  <c r="F31" i="10" s="1"/>
  <c r="H209" i="17"/>
  <c r="E183" i="18"/>
  <c r="H22" i="10" s="1"/>
  <c r="E210" i="18"/>
  <c r="H23" i="10" s="1"/>
  <c r="H119" i="17"/>
  <c r="H81" i="17"/>
  <c r="C1327" i="18"/>
  <c r="G1327" i="18" s="1"/>
  <c r="C1325" i="18"/>
  <c r="G1325" i="18" s="1"/>
  <c r="C1324" i="18"/>
  <c r="G1324" i="18" s="1"/>
  <c r="C1161" i="18"/>
  <c r="C1159" i="18"/>
  <c r="C1158" i="18"/>
  <c r="C879" i="18"/>
  <c r="W879" i="18" s="1"/>
  <c r="C877" i="18"/>
  <c r="W877" i="18" s="1"/>
  <c r="C876" i="18"/>
  <c r="W876" i="18" s="1"/>
  <c r="C366" i="18"/>
  <c r="C364" i="18"/>
  <c r="C363" i="18"/>
  <c r="C263" i="18"/>
  <c r="W263" i="18" s="1"/>
  <c r="C261" i="18"/>
  <c r="W261" i="18" s="1"/>
  <c r="C260" i="18"/>
  <c r="W260" i="18" s="1"/>
  <c r="C259" i="18"/>
  <c r="W259" i="18" s="1"/>
  <c r="C258" i="18"/>
  <c r="W258" i="18" s="1"/>
  <c r="C257" i="18"/>
  <c r="W257" i="18" s="1"/>
  <c r="C256" i="18"/>
  <c r="W256" i="18" s="1"/>
  <c r="C234" i="18"/>
  <c r="W234" i="18" s="1"/>
  <c r="C233" i="18"/>
  <c r="W233" i="18" s="1"/>
  <c r="C232" i="18"/>
  <c r="W232" i="18" s="1"/>
  <c r="C231" i="18"/>
  <c r="W231" i="18" s="1"/>
  <c r="C230" i="18"/>
  <c r="W230" i="18" s="1"/>
  <c r="W363" i="18" l="1"/>
  <c r="V363" i="18"/>
  <c r="V364" i="18"/>
  <c r="W364" i="18"/>
  <c r="V366" i="18"/>
  <c r="W366" i="18"/>
  <c r="V232" i="18"/>
  <c r="V233" i="18"/>
  <c r="V234" i="18"/>
  <c r="V256" i="18"/>
  <c r="V257" i="18"/>
  <c r="V259" i="18"/>
  <c r="V261" i="18"/>
  <c r="V258" i="18"/>
  <c r="V260" i="18"/>
  <c r="V263" i="18"/>
  <c r="V230" i="18"/>
  <c r="V231" i="18"/>
  <c r="G1328" i="18"/>
  <c r="G21" i="10"/>
  <c r="F21" i="10"/>
  <c r="H21" i="10"/>
  <c r="V876" i="18"/>
  <c r="K1158" i="18"/>
  <c r="J1158" i="18"/>
  <c r="J1159" i="18"/>
  <c r="K1159" i="18"/>
  <c r="V877" i="18"/>
  <c r="V879" i="18"/>
  <c r="G809" i="18"/>
  <c r="G808" i="18"/>
  <c r="G662" i="18"/>
  <c r="G661" i="18"/>
  <c r="G660" i="18"/>
  <c r="G659" i="18"/>
  <c r="G658" i="18"/>
  <c r="G626" i="18"/>
  <c r="G625" i="18"/>
  <c r="G624" i="18"/>
  <c r="G623" i="18"/>
  <c r="G622" i="18"/>
  <c r="G838" i="18"/>
  <c r="G837" i="18"/>
  <c r="G760" i="18"/>
  <c r="G759" i="18"/>
  <c r="G587" i="18"/>
  <c r="G586" i="18"/>
  <c r="G585" i="18"/>
  <c r="G584" i="18"/>
  <c r="G583" i="18"/>
  <c r="E331" i="18"/>
  <c r="H31" i="10" s="1"/>
  <c r="E158" i="18"/>
  <c r="H20" i="10" s="1"/>
  <c r="V155" i="18"/>
  <c r="E157" i="18" s="1"/>
  <c r="G20" i="10" s="1"/>
  <c r="V391" i="18"/>
  <c r="V122" i="18"/>
  <c r="V101" i="18"/>
  <c r="V100" i="18"/>
  <c r="V227" i="18"/>
  <c r="E369" i="18" l="1"/>
  <c r="E368" i="18"/>
  <c r="E265" i="18"/>
  <c r="E266" i="18"/>
  <c r="E882" i="18"/>
  <c r="E881" i="18"/>
  <c r="G132" i="10"/>
  <c r="H132" i="10"/>
  <c r="G663" i="18"/>
  <c r="F61" i="10" s="1"/>
  <c r="G810" i="18"/>
  <c r="F64" i="10" s="1"/>
  <c r="G627" i="18"/>
  <c r="F60" i="10" s="1"/>
  <c r="V328" i="18"/>
  <c r="E330" i="18" s="1"/>
  <c r="G31" i="10" s="1"/>
  <c r="H245" i="17"/>
  <c r="G244" i="17"/>
  <c r="F244" i="17"/>
  <c r="F59" i="10" l="1"/>
  <c r="C960" i="18"/>
  <c r="H256" i="17"/>
  <c r="H251" i="17"/>
  <c r="H250" i="17"/>
  <c r="C1120" i="18" s="1"/>
  <c r="F87" i="10" s="1"/>
  <c r="H248" i="17"/>
  <c r="H247" i="17"/>
  <c r="H246" i="17"/>
  <c r="H244" i="17" s="1"/>
  <c r="G249" i="17"/>
  <c r="G257" i="17" s="1"/>
  <c r="F249" i="17"/>
  <c r="F257" i="17" s="1"/>
  <c r="H257" i="17" l="1"/>
  <c r="H249" i="17"/>
  <c r="C1096" i="18" l="1"/>
  <c r="F86" i="10" s="1"/>
  <c r="F85" i="10" s="1"/>
  <c r="F44" i="17"/>
  <c r="G44" i="17"/>
  <c r="G52" i="17"/>
  <c r="F52" i="17"/>
  <c r="G86" i="17"/>
  <c r="H86" i="17" s="1"/>
  <c r="C216" i="18" s="1"/>
  <c r="E1344" i="18" l="1"/>
  <c r="G136" i="10" s="1"/>
  <c r="F101" i="10"/>
  <c r="G101" i="10" s="1"/>
  <c r="F100" i="10"/>
  <c r="H100" i="10" s="1"/>
  <c r="F99" i="10"/>
  <c r="H99" i="10" s="1"/>
  <c r="F98" i="10"/>
  <c r="H98" i="10" s="1"/>
  <c r="F97" i="10"/>
  <c r="H97" i="10" s="1"/>
  <c r="F39" i="10"/>
  <c r="G1342" i="18"/>
  <c r="G1343" i="18"/>
  <c r="E1328" i="18"/>
  <c r="G135" i="10" s="1"/>
  <c r="H135" i="10"/>
  <c r="E1275" i="18"/>
  <c r="G131" i="10" s="1"/>
  <c r="G1274" i="18"/>
  <c r="G1273" i="18"/>
  <c r="G1272" i="18"/>
  <c r="G1270" i="18"/>
  <c r="E1257" i="18"/>
  <c r="G130" i="10" s="1"/>
  <c r="G1256" i="18"/>
  <c r="G1255" i="18"/>
  <c r="E1241" i="18"/>
  <c r="G128" i="10" s="1"/>
  <c r="G1240" i="18"/>
  <c r="G1239" i="18"/>
  <c r="G1238" i="18"/>
  <c r="G1235" i="18"/>
  <c r="G1234" i="18"/>
  <c r="G1225" i="18"/>
  <c r="G1224" i="18"/>
  <c r="G1223" i="18"/>
  <c r="G1222" i="18"/>
  <c r="G1221" i="18"/>
  <c r="E1226" i="18"/>
  <c r="G127" i="10" s="1"/>
  <c r="E1213" i="18"/>
  <c r="G126" i="10" s="1"/>
  <c r="G1212" i="18"/>
  <c r="G1208" i="18"/>
  <c r="G1209" i="18"/>
  <c r="G1210" i="18"/>
  <c r="G1211" i="18"/>
  <c r="G1207" i="18"/>
  <c r="V71" i="18"/>
  <c r="E79" i="18" s="1"/>
  <c r="F161" i="17"/>
  <c r="G1198" i="18"/>
  <c r="G1199" i="18" s="1"/>
  <c r="H125" i="10" s="1"/>
  <c r="E1199" i="18"/>
  <c r="G125" i="10" s="1"/>
  <c r="F43" i="10"/>
  <c r="H43" i="10" s="1"/>
  <c r="F42" i="10"/>
  <c r="H42" i="10" s="1"/>
  <c r="F41" i="10"/>
  <c r="H41" i="10" s="1"/>
  <c r="H187" i="17"/>
  <c r="H182" i="17"/>
  <c r="H221" i="17"/>
  <c r="H227" i="17" s="1"/>
  <c r="C1172" i="18"/>
  <c r="C1069" i="18"/>
  <c r="C1045" i="18"/>
  <c r="C1022" i="18"/>
  <c r="C1001" i="18"/>
  <c r="C978" i="18"/>
  <c r="C961" i="18"/>
  <c r="C962" i="18" s="1"/>
  <c r="K1185" i="18"/>
  <c r="K1184" i="18"/>
  <c r="K1182" i="18"/>
  <c r="J1185" i="18"/>
  <c r="J1184" i="18"/>
  <c r="J1182" i="18"/>
  <c r="K1161" i="18"/>
  <c r="J1161" i="18"/>
  <c r="C1144" i="18"/>
  <c r="K1084" i="18"/>
  <c r="K1083" i="18"/>
  <c r="K1082" i="18"/>
  <c r="K1080" i="18"/>
  <c r="J1084" i="18"/>
  <c r="J1083" i="18"/>
  <c r="J1082" i="18"/>
  <c r="K1058" i="18"/>
  <c r="K1057" i="18"/>
  <c r="K1056" i="18"/>
  <c r="J1058" i="18"/>
  <c r="J1057" i="18"/>
  <c r="J1056" i="18"/>
  <c r="C1044" i="18"/>
  <c r="V57" i="18"/>
  <c r="H13" i="10"/>
  <c r="K1034" i="18"/>
  <c r="J1034" i="18"/>
  <c r="K1033" i="18"/>
  <c r="J1033" i="18"/>
  <c r="K1032" i="18"/>
  <c r="K1030" i="18"/>
  <c r="J1030" i="18"/>
  <c r="K1029" i="18"/>
  <c r="J1029" i="18"/>
  <c r="K1028" i="18"/>
  <c r="J1028" i="18"/>
  <c r="C1021" i="18"/>
  <c r="K1011" i="18"/>
  <c r="J1011" i="18"/>
  <c r="K1010" i="18"/>
  <c r="J1010" i="18"/>
  <c r="K1009" i="18"/>
  <c r="J1009" i="18"/>
  <c r="K1008" i="18"/>
  <c r="J1008" i="18"/>
  <c r="K1007" i="18"/>
  <c r="J1007" i="18"/>
  <c r="K984" i="18"/>
  <c r="J984" i="18"/>
  <c r="K985" i="18"/>
  <c r="K986" i="18"/>
  <c r="K987" i="18"/>
  <c r="K988" i="18"/>
  <c r="K989" i="18"/>
  <c r="J989" i="18"/>
  <c r="J988" i="18"/>
  <c r="J987" i="18"/>
  <c r="J986" i="18"/>
  <c r="J985" i="18"/>
  <c r="K967" i="18"/>
  <c r="E970" i="18" s="1"/>
  <c r="H78" i="10" s="1"/>
  <c r="C977" i="18"/>
  <c r="G938" i="18"/>
  <c r="G937" i="18"/>
  <c r="G898" i="18"/>
  <c r="G897" i="18"/>
  <c r="G896" i="18"/>
  <c r="G895" i="18"/>
  <c r="G894" i="18"/>
  <c r="H66" i="10"/>
  <c r="G863" i="18"/>
  <c r="G862" i="18"/>
  <c r="G861" i="18"/>
  <c r="G860" i="18"/>
  <c r="G859" i="18"/>
  <c r="E847" i="18"/>
  <c r="H65" i="10" s="1"/>
  <c r="H63" i="10"/>
  <c r="H62" i="10"/>
  <c r="G62" i="10"/>
  <c r="G696" i="18"/>
  <c r="G695" i="18"/>
  <c r="G551" i="18"/>
  <c r="G550" i="18"/>
  <c r="G549" i="18"/>
  <c r="G548" i="18"/>
  <c r="G547" i="18"/>
  <c r="V532" i="18"/>
  <c r="V527" i="18"/>
  <c r="V526" i="18"/>
  <c r="G520" i="18"/>
  <c r="G519" i="18"/>
  <c r="G518" i="18"/>
  <c r="G517" i="18"/>
  <c r="G516" i="18"/>
  <c r="G491" i="18"/>
  <c r="G489" i="18"/>
  <c r="G490" i="18"/>
  <c r="G488" i="18"/>
  <c r="G487" i="18"/>
  <c r="H162" i="17"/>
  <c r="C428" i="18" s="1"/>
  <c r="E445" i="18"/>
  <c r="H52" i="10" s="1"/>
  <c r="G436" i="18"/>
  <c r="G435" i="18"/>
  <c r="G434" i="18"/>
  <c r="G433" i="18"/>
  <c r="G432" i="18"/>
  <c r="H33" i="10"/>
  <c r="E345" i="18"/>
  <c r="H32" i="10" s="1"/>
  <c r="H30" i="10"/>
  <c r="H29" i="10"/>
  <c r="G29" i="10"/>
  <c r="V117" i="18"/>
  <c r="V102" i="18"/>
  <c r="V98" i="18"/>
  <c r="V97" i="18"/>
  <c r="V96" i="18"/>
  <c r="V95" i="18"/>
  <c r="V94" i="18"/>
  <c r="V93" i="18"/>
  <c r="V92" i="18"/>
  <c r="E80" i="18"/>
  <c r="C1171" i="18"/>
  <c r="C1068" i="18"/>
  <c r="C1000" i="18"/>
  <c r="V531" i="18"/>
  <c r="G461" i="18"/>
  <c r="G460" i="18"/>
  <c r="G459" i="18"/>
  <c r="G458" i="18"/>
  <c r="G457" i="18"/>
  <c r="V398" i="18"/>
  <c r="V389" i="18"/>
  <c r="V388" i="18"/>
  <c r="V386" i="18"/>
  <c r="V385" i="18"/>
  <c r="V384" i="18"/>
  <c r="V383" i="18"/>
  <c r="V382" i="18"/>
  <c r="V381" i="18"/>
  <c r="V129" i="18"/>
  <c r="V125" i="18"/>
  <c r="V124" i="18"/>
  <c r="V123" i="18"/>
  <c r="V121" i="18"/>
  <c r="V120" i="18"/>
  <c r="V119" i="18"/>
  <c r="V118" i="18"/>
  <c r="V56" i="18"/>
  <c r="V55" i="18"/>
  <c r="V54" i="18"/>
  <c r="V53" i="18"/>
  <c r="C482" i="18"/>
  <c r="F15" i="17"/>
  <c r="G15" i="17"/>
  <c r="F22" i="17"/>
  <c r="G22" i="17"/>
  <c r="F29" i="17"/>
  <c r="G29" i="17"/>
  <c r="F36" i="17"/>
  <c r="G36" i="17"/>
  <c r="G89" i="17"/>
  <c r="G95" i="17"/>
  <c r="H95" i="17" s="1"/>
  <c r="C337" i="18" s="1"/>
  <c r="G98" i="17"/>
  <c r="F103" i="17"/>
  <c r="F112" i="17"/>
  <c r="G112" i="17"/>
  <c r="F134" i="17"/>
  <c r="G134" i="17"/>
  <c r="C427" i="18"/>
  <c r="C452" i="18"/>
  <c r="C511" i="18"/>
  <c r="F139" i="17"/>
  <c r="G139" i="17"/>
  <c r="C542" i="18"/>
  <c r="C578" i="18"/>
  <c r="C691" i="18"/>
  <c r="C755" i="18"/>
  <c r="C833" i="18"/>
  <c r="C854" i="18"/>
  <c r="C889" i="18"/>
  <c r="F151" i="17"/>
  <c r="G151" i="17"/>
  <c r="C932" i="18"/>
  <c r="C933" i="18"/>
  <c r="G161" i="17"/>
  <c r="H163" i="17"/>
  <c r="C453" i="18" s="1"/>
  <c r="H164" i="17"/>
  <c r="C483" i="18" s="1"/>
  <c r="H165" i="17"/>
  <c r="C512" i="18" s="1"/>
  <c r="F166" i="17"/>
  <c r="G166" i="17"/>
  <c r="H167" i="17"/>
  <c r="C543" i="18" s="1"/>
  <c r="H168" i="17"/>
  <c r="C579" i="18" s="1"/>
  <c r="C855" i="18"/>
  <c r="H173" i="17"/>
  <c r="C890" i="18" s="1"/>
  <c r="F201" i="17"/>
  <c r="G201" i="17"/>
  <c r="F206" i="17"/>
  <c r="G206" i="17"/>
  <c r="G1275" i="18" l="1"/>
  <c r="H131" i="10" s="1"/>
  <c r="E1086" i="18"/>
  <c r="G84" i="10" s="1"/>
  <c r="E1188" i="18"/>
  <c r="H89" i="10" s="1"/>
  <c r="G1257" i="18"/>
  <c r="H130" i="10" s="1"/>
  <c r="G437" i="18"/>
  <c r="E442" i="18" s="1"/>
  <c r="V442" i="18" s="1"/>
  <c r="H53" i="10"/>
  <c r="H51" i="10" s="1"/>
  <c r="H37" i="10"/>
  <c r="E419" i="18"/>
  <c r="G1344" i="18"/>
  <c r="H136" i="10" s="1"/>
  <c r="E1037" i="18"/>
  <c r="H81" i="10" s="1"/>
  <c r="E1087" i="18"/>
  <c r="H84" i="10" s="1"/>
  <c r="E1060" i="18"/>
  <c r="G83" i="10" s="1"/>
  <c r="G174" i="17"/>
  <c r="E131" i="18"/>
  <c r="G19" i="10" s="1"/>
  <c r="E104" i="18"/>
  <c r="G18" i="10" s="1"/>
  <c r="F174" i="17"/>
  <c r="E1163" i="18"/>
  <c r="G88" i="10" s="1"/>
  <c r="E474" i="18"/>
  <c r="G53" i="10" s="1"/>
  <c r="E1061" i="18"/>
  <c r="H83" i="10" s="1"/>
  <c r="E1164" i="18"/>
  <c r="H88" i="10" s="1"/>
  <c r="E535" i="18"/>
  <c r="H55" i="10" s="1"/>
  <c r="E1187" i="18"/>
  <c r="G89" i="10" s="1"/>
  <c r="G1241" i="18"/>
  <c r="H128" i="10" s="1"/>
  <c r="E132" i="18"/>
  <c r="H19" i="10" s="1"/>
  <c r="E105" i="18"/>
  <c r="H18" i="10" s="1"/>
  <c r="G214" i="17"/>
  <c r="H139" i="17"/>
  <c r="H151" i="17"/>
  <c r="G154" i="17"/>
  <c r="F154" i="17"/>
  <c r="H154" i="17" s="1"/>
  <c r="H206" i="17"/>
  <c r="F214" i="17"/>
  <c r="H195" i="17"/>
  <c r="F29" i="10"/>
  <c r="F44" i="10"/>
  <c r="H44" i="10" s="1"/>
  <c r="C979" i="18"/>
  <c r="F79" i="10" s="1"/>
  <c r="E1036" i="18"/>
  <c r="G81" i="10" s="1"/>
  <c r="F126" i="17"/>
  <c r="E400" i="18"/>
  <c r="G34" i="10" s="1"/>
  <c r="H67" i="10"/>
  <c r="G58" i="10"/>
  <c r="H58" i="10"/>
  <c r="E401" i="18"/>
  <c r="H34" i="10" s="1"/>
  <c r="H16" i="10"/>
  <c r="G462" i="18"/>
  <c r="F53" i="10" s="1"/>
  <c r="E534" i="18"/>
  <c r="G55" i="10" s="1"/>
  <c r="G16" i="10"/>
  <c r="G761" i="18"/>
  <c r="G63" i="10" s="1"/>
  <c r="G67" i="10"/>
  <c r="H68" i="10"/>
  <c r="G68" i="10"/>
  <c r="H39" i="10"/>
  <c r="E59" i="18"/>
  <c r="G15" i="10" s="1"/>
  <c r="E41" i="18"/>
  <c r="G14" i="10" s="1"/>
  <c r="G864" i="18"/>
  <c r="G1213" i="18"/>
  <c r="H126" i="10" s="1"/>
  <c r="E991" i="18"/>
  <c r="G79" i="10" s="1"/>
  <c r="G1226" i="18"/>
  <c r="H127" i="10" s="1"/>
  <c r="H15" i="17"/>
  <c r="C15" i="18" s="1"/>
  <c r="E20" i="18" s="1"/>
  <c r="V20" i="18" s="1"/>
  <c r="H52" i="17"/>
  <c r="H22" i="17"/>
  <c r="H161" i="17"/>
  <c r="G126" i="17"/>
  <c r="H201" i="17"/>
  <c r="C1046" i="18"/>
  <c r="F83" i="10" s="1"/>
  <c r="H14" i="10"/>
  <c r="C1173" i="18"/>
  <c r="F89" i="10" s="1"/>
  <c r="E1013" i="18"/>
  <c r="G80" i="10" s="1"/>
  <c r="E1014" i="18"/>
  <c r="H80" i="10" s="1"/>
  <c r="C1002" i="18"/>
  <c r="F80" i="10" s="1"/>
  <c r="E992" i="18"/>
  <c r="H79" i="10" s="1"/>
  <c r="H54" i="10"/>
  <c r="E503" i="18"/>
  <c r="G54" i="10" s="1"/>
  <c r="G839" i="18"/>
  <c r="G521" i="18"/>
  <c r="F55" i="10" s="1"/>
  <c r="G899" i="18"/>
  <c r="F67" i="10" s="1"/>
  <c r="G939" i="18"/>
  <c r="G492" i="18"/>
  <c r="F54" i="10" s="1"/>
  <c r="E60" i="18"/>
  <c r="H15" i="10" s="1"/>
  <c r="H89" i="17"/>
  <c r="C273" i="18" s="1"/>
  <c r="H103" i="17"/>
  <c r="C1145" i="18"/>
  <c r="C1146" i="18" s="1"/>
  <c r="F88" i="10" s="1"/>
  <c r="C1023" i="18"/>
  <c r="F81" i="10" s="1"/>
  <c r="C1070" i="18"/>
  <c r="F84" i="10" s="1"/>
  <c r="G552" i="18"/>
  <c r="F57" i="10" s="1"/>
  <c r="G588" i="18"/>
  <c r="F58" i="10" s="1"/>
  <c r="G697" i="18"/>
  <c r="F62" i="10" s="1"/>
  <c r="H36" i="17"/>
  <c r="H166" i="17"/>
  <c r="H112" i="17"/>
  <c r="H29" i="17"/>
  <c r="C48" i="18" s="1"/>
  <c r="H134" i="17"/>
  <c r="H44" i="17"/>
  <c r="H98" i="17"/>
  <c r="C351" i="18" s="1"/>
  <c r="C29" i="18" l="1"/>
  <c r="F14" i="10" s="1"/>
  <c r="C66" i="18"/>
  <c r="F16" i="10" s="1"/>
  <c r="C86" i="18"/>
  <c r="F18" i="10" s="1"/>
  <c r="C375" i="18"/>
  <c r="F34" i="10" s="1"/>
  <c r="C111" i="18"/>
  <c r="F19" i="10" s="1"/>
  <c r="H38" i="10"/>
  <c r="F38" i="10"/>
  <c r="H174" i="17"/>
  <c r="H214" i="17"/>
  <c r="F63" i="10"/>
  <c r="F30" i="10"/>
  <c r="G30" i="10"/>
  <c r="H56" i="10"/>
  <c r="H71" i="10" s="1"/>
  <c r="F65" i="10"/>
  <c r="E844" i="18"/>
  <c r="V844" i="18" s="1"/>
  <c r="E846" i="18" s="1"/>
  <c r="G65" i="10" s="1"/>
  <c r="F13" i="10"/>
  <c r="E22" i="18"/>
  <c r="G13" i="10" s="1"/>
  <c r="F32" i="10"/>
  <c r="E342" i="18"/>
  <c r="V342" i="18" s="1"/>
  <c r="E344" i="18" s="1"/>
  <c r="G32" i="10" s="1"/>
  <c r="F66" i="10"/>
  <c r="G66" i="10"/>
  <c r="F56" i="10"/>
  <c r="G56" i="10"/>
  <c r="V416" i="18"/>
  <c r="F78" i="10"/>
  <c r="E967" i="18"/>
  <c r="J967" i="18" s="1"/>
  <c r="E969" i="18" s="1"/>
  <c r="G78" i="10" s="1"/>
  <c r="F52" i="10"/>
  <c r="F51" i="10" s="1"/>
  <c r="E444" i="18"/>
  <c r="G52" i="10" s="1"/>
  <c r="G51" i="10" s="1"/>
  <c r="H126" i="17"/>
  <c r="F33" i="10"/>
  <c r="G33" i="10"/>
  <c r="F15" i="10"/>
  <c r="C407" i="18"/>
  <c r="F12" i="10" l="1"/>
  <c r="E418" i="18"/>
  <c r="G37" i="10"/>
  <c r="F71" i="10"/>
  <c r="G71" i="10"/>
  <c r="H129" i="10"/>
  <c r="H35" i="10" l="1"/>
  <c r="G35" i="10"/>
  <c r="F35" i="10"/>
  <c r="H17" i="10"/>
  <c r="G17" i="10"/>
  <c r="F17" i="10"/>
  <c r="H12" i="10"/>
  <c r="G12" i="10"/>
  <c r="G45" i="10" s="1"/>
  <c r="H45" i="10" l="1"/>
  <c r="F45" i="10"/>
  <c r="G129" i="10"/>
  <c r="H124" i="10"/>
  <c r="H137" i="10" s="1"/>
  <c r="G124" i="10"/>
  <c r="H111" i="10"/>
  <c r="G111" i="10"/>
  <c r="G102" i="10"/>
  <c r="H96" i="10"/>
  <c r="H102" i="10" s="1"/>
  <c r="F96" i="10"/>
  <c r="F102" i="10" s="1"/>
  <c r="H82" i="10"/>
  <c r="G82" i="10"/>
  <c r="F82" i="10"/>
  <c r="H77" i="10"/>
  <c r="G77" i="10"/>
  <c r="F77" i="10"/>
  <c r="F90" i="10" l="1"/>
  <c r="G90" i="10"/>
  <c r="H90" i="10"/>
  <c r="H142" i="10" s="1"/>
  <c r="H145" i="10"/>
  <c r="G137" i="10"/>
  <c r="H144" i="10" l="1"/>
</calcChain>
</file>

<file path=xl/comments1.xml><?xml version="1.0" encoding="utf-8"?>
<comments xmlns="http://schemas.openxmlformats.org/spreadsheetml/2006/main">
  <authors>
    <author>Widya Octavia Dian Ayu P.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dari Form 9.j LBBU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perubahan istilah, sebelumnya "Capital Surcharge untuk D-SIB"</t>
        </r>
      </text>
    </comment>
    <comment ref="A128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dari Form 9.j LBBU</t>
        </r>
      </text>
    </comment>
    <comment ref="B239" authorId="0" shapeId="0">
      <text>
        <r>
          <rPr>
            <b/>
            <sz val="9"/>
            <color indexed="81"/>
            <rFont val="Tahoma"/>
            <family val="2"/>
          </rPr>
          <t>Widya Octavia Dian Ayu P.:</t>
        </r>
        <r>
          <rPr>
            <sz val="9"/>
            <color indexed="81"/>
            <rFont val="Tahoma"/>
            <family val="2"/>
          </rPr>
          <t xml:space="preserve">
perubahan istilah, sebelumnya "Capital Surcharge untuk D-SIB"</t>
        </r>
      </text>
    </comment>
  </commentList>
</comments>
</file>

<file path=xl/sharedStrings.xml><?xml version="1.0" encoding="utf-8"?>
<sst xmlns="http://schemas.openxmlformats.org/spreadsheetml/2006/main" count="3383" uniqueCount="629">
  <si>
    <t>No</t>
  </si>
  <si>
    <t>Kategori Portofolio</t>
  </si>
  <si>
    <t>Tagihan Bersih</t>
  </si>
  <si>
    <t>ATMR Sebelum MRK</t>
  </si>
  <si>
    <t>ATMR Setelah MRK</t>
  </si>
  <si>
    <t>1.</t>
  </si>
  <si>
    <t>Tagihan Kepada Pemerintah</t>
  </si>
  <si>
    <t>a.</t>
  </si>
  <si>
    <t>Tagihan Kepada Pemerintah Indonesia</t>
  </si>
  <si>
    <t>b.</t>
  </si>
  <si>
    <t>Tagihan Kepada Pemerintah Negara Lain</t>
  </si>
  <si>
    <t>2.</t>
  </si>
  <si>
    <t>Tagihan Kepada Entitas Sektor Publik</t>
  </si>
  <si>
    <t>3.</t>
  </si>
  <si>
    <t>Tagihan Kepada Bank Pembangunan Multilateral dan Lembaga Internasional</t>
  </si>
  <si>
    <t>4.</t>
  </si>
  <si>
    <t xml:space="preserve">Tagihan Kepada Bank </t>
  </si>
  <si>
    <t>Tagihan Jangka Pendek</t>
  </si>
  <si>
    <t>Tagihan Jangka Panjang</t>
  </si>
  <si>
    <t>5.</t>
  </si>
  <si>
    <t>Kredit Beragun Rumah Tinggal</t>
  </si>
  <si>
    <t>6.</t>
  </si>
  <si>
    <t>Kredit Beragun Properti Komersial</t>
  </si>
  <si>
    <t>7.</t>
  </si>
  <si>
    <t>Kredit Pegawai atau Pensiunan</t>
  </si>
  <si>
    <t>8.</t>
  </si>
  <si>
    <t>Tagihan Kepada Usaha Mikro, Usaha Kecil, dan Portofolio Ritel</t>
  </si>
  <si>
    <t>9.</t>
  </si>
  <si>
    <t>Tagihan Kepada Korporasi</t>
  </si>
  <si>
    <t>10.</t>
  </si>
  <si>
    <t>Tagihan Yang Telah Jatuh Tempo</t>
  </si>
  <si>
    <t>11.</t>
  </si>
  <si>
    <t>Aset Lainnya</t>
  </si>
  <si>
    <t>1)</t>
  </si>
  <si>
    <t>2)</t>
  </si>
  <si>
    <t>3)</t>
  </si>
  <si>
    <t>c.</t>
  </si>
  <si>
    <t>d.</t>
  </si>
  <si>
    <t>Aset Yang Diambil Alih (AYDA)</t>
  </si>
  <si>
    <t>e.</t>
  </si>
  <si>
    <t>f.</t>
  </si>
  <si>
    <t>Lainnya</t>
  </si>
  <si>
    <t>TOTAL</t>
  </si>
  <si>
    <t>Tagihan kepada Bank Pembangunan Multilateral dan Lembaga Internasional</t>
  </si>
  <si>
    <t>Tagihan kepada Bank</t>
  </si>
  <si>
    <t>Jenis Transaksi</t>
  </si>
  <si>
    <t>Nilai Eksposur</t>
  </si>
  <si>
    <t>Faktor Pengurang Modal</t>
  </si>
  <si>
    <t>ATMR</t>
  </si>
  <si>
    <t>Delivery versus Payment</t>
  </si>
  <si>
    <r>
      <t>Non</t>
    </r>
    <r>
      <rPr>
        <sz val="10"/>
        <color theme="1"/>
        <rFont val="Bookman Old Style"/>
        <family val="1"/>
      </rPr>
      <t>-D</t>
    </r>
    <r>
      <rPr>
        <i/>
        <sz val="10"/>
        <color theme="1"/>
        <rFont val="Bookman Old Style"/>
        <family val="1"/>
      </rPr>
      <t>elivery versus Payment</t>
    </r>
  </si>
  <si>
    <t xml:space="preserve">PERHITUNGAN ATMR RISIKO KREDIT </t>
  </si>
  <si>
    <t>(A)</t>
  </si>
  <si>
    <t>(B)</t>
  </si>
  <si>
    <t>(C)</t>
  </si>
  <si>
    <t>TOTAL FAKTOR PENGURANG MODAL</t>
  </si>
  <si>
    <t>(D)</t>
  </si>
  <si>
    <t>FAKTOR PENGURANG ATMR RISIKO KREDIT:
Selisih lebih antara cadangan umum PPA atas aset produktif yang wajib dihitung dan 1,25% ATMR untuk Risiko Kredit</t>
  </si>
  <si>
    <t>TOTAL ATMR RISIKO KREDIT (A) - (B)</t>
  </si>
  <si>
    <t>Perhitungan Rasio Kewajiban Penyediaan Modal Minimum</t>
  </si>
  <si>
    <t>Ket.</t>
  </si>
  <si>
    <t xml:space="preserve">TOTAL MODAL </t>
  </si>
  <si>
    <t xml:space="preserve">AKTIVA TERTIMBANG MENURUT RISIKO (ATMR) </t>
  </si>
  <si>
    <t xml:space="preserve">a. ATMR untuk Risiko Kredit </t>
  </si>
  <si>
    <t>c. ATMR untuk Risiko Operasional</t>
  </si>
  <si>
    <t>RASIO KPMM (AKTUAL)</t>
  </si>
  <si>
    <t xml:space="preserve">a. Rasio Modal Inti </t>
  </si>
  <si>
    <t>i.Rasio Modal Inti Utama</t>
  </si>
  <si>
    <t xml:space="preserve">ii. Rasio Modal Inti Tambahan </t>
  </si>
  <si>
    <t xml:space="preserve">b. Rasio Modal Pelengkap </t>
  </si>
  <si>
    <t>KEKURANGAN MODAL INTI UTAMA UNTUK MEMENUHI 4.5% MINIMUM</t>
  </si>
  <si>
    <t>KEKURANGAN MODAL INTI UNTUK MEMENUHI 6% MINIMUM</t>
  </si>
  <si>
    <t>RASIO KPMM SESUAI PROFIL RISIKO</t>
  </si>
  <si>
    <t xml:space="preserve">ALOKASI RASIO KPMM AKTUAL UNTUK PEMENUHAN KPMM SESUAI PROFIL RISIKO </t>
  </si>
  <si>
    <t>a. Rasio Modal Inti Utama (minimal 4,5%)</t>
  </si>
  <si>
    <t xml:space="preserve">b. Rasio Modal Inti Tambahan yang dialokasikan </t>
  </si>
  <si>
    <t>c. Tambahan Rasio Modal Inti Utama yang dialokasikan untuk memenuhi minimal 6% Modal Inti</t>
  </si>
  <si>
    <t>d. Rasio Modal Pelengkap yang Dialokasikan</t>
  </si>
  <si>
    <t xml:space="preserve">e.Tambahan Rasio Modal Inti Utama yang dialokasikan untuk memenuhi KPMM Profil Risiko  </t>
  </si>
  <si>
    <t xml:space="preserve">KEKURANGAN MODAL UNTUK PEMENUHAN KPMM PROFIL RISIKO </t>
  </si>
  <si>
    <t xml:space="preserve">MODAL INTI UTAMA YANG TERSEDIA UNTUK PEMENUHAN BUFFER </t>
  </si>
  <si>
    <t>4)</t>
  </si>
  <si>
    <t xml:space="preserve">KELEBIHAN ATAU KEKURANGAN MODAL INTI UTAMA UNTUK PEMENUHAN BUFFER  </t>
  </si>
  <si>
    <t>Keterangan (untuk pedoman, tidak ditampilkan pada form):</t>
  </si>
  <si>
    <t>2)  Hanya terisi jika Rasio Modal Inti Tambahan kurang dari 1,5%, sehingga syarat Modal Inti minimal 6% dipenuhi dari Rasio Modal Inti Utama</t>
  </si>
  <si>
    <t>3) Hanya terisi jika Rasio KPMM aktual yang sudah dialokasikan (9a + 9b + 9c  + 9d) lebih kecil dari Rasio KPMM sesuai Profil Risiko (8)</t>
  </si>
  <si>
    <t>4) Hanya terisi jika Rasio Modal Inti Tambahan aktual (5a.i) lebih besar dari Rasio Modal Inti Utama yang sudah dialokasikan (9a + 9c + 9e)</t>
  </si>
  <si>
    <t>* Laporan Bank dilakukan berdasarkan perhitungan Bank sendiri, sedangkan OJK akan menggunakan data pengawasan yang ada di OJK</t>
  </si>
  <si>
    <t xml:space="preserve">b. ATMR untuk Risiko Pasar </t>
  </si>
  <si>
    <r>
      <t xml:space="preserve">JUMLAH </t>
    </r>
    <r>
      <rPr>
        <i/>
        <sz val="11"/>
        <rFont val="Calibri"/>
        <family val="2"/>
        <scheme val="minor"/>
      </rPr>
      <t>BUFFER</t>
    </r>
    <r>
      <rPr>
        <sz val="11"/>
        <rFont val="Calibri"/>
        <family val="2"/>
        <scheme val="minor"/>
      </rPr>
      <t xml:space="preserve"> YANG WAJIB DIBENTUK </t>
    </r>
  </si>
  <si>
    <r>
      <t>a.</t>
    </r>
    <r>
      <rPr>
        <i/>
        <sz val="11"/>
        <rFont val="Calibri"/>
        <family val="2"/>
        <scheme val="minor"/>
      </rPr>
      <t xml:space="preserve"> Capital Conservation Buffer</t>
    </r>
  </si>
  <si>
    <r>
      <t xml:space="preserve">b. </t>
    </r>
    <r>
      <rPr>
        <i/>
        <sz val="11"/>
        <rFont val="Calibri"/>
        <family val="2"/>
        <scheme val="minor"/>
      </rPr>
      <t>Countercyclical Buffer</t>
    </r>
  </si>
  <si>
    <r>
      <t xml:space="preserve">c. </t>
    </r>
    <r>
      <rPr>
        <i/>
        <sz val="11"/>
        <rFont val="Calibri"/>
        <family val="2"/>
        <scheme val="minor"/>
      </rPr>
      <t>Capital Surcharge</t>
    </r>
    <r>
      <rPr>
        <sz val="11"/>
        <rFont val="Calibri"/>
        <family val="2"/>
        <scheme val="minor"/>
      </rPr>
      <t xml:space="preserve"> untuk Bank Sistemik</t>
    </r>
  </si>
  <si>
    <t>Perhitungan Rasio Kewajiban Penyediaan Modal Minimum  - Konsolidasi</t>
  </si>
  <si>
    <t>1) Modal disetor (Setelah dikurangi Saham Treasury)</t>
  </si>
  <si>
    <t xml:space="preserve">2) Cadangan Tambahan Modal </t>
  </si>
  <si>
    <t>a) Faktor Penambah</t>
  </si>
  <si>
    <t xml:space="preserve">MODAL INTI </t>
  </si>
  <si>
    <t xml:space="preserve">( 1 ) Pendapatan komprehensif lainnya </t>
  </si>
  <si>
    <t>( a ) Selisih lebih penjabaran laporan keuangan</t>
  </si>
  <si>
    <t>( b ) Potensi keuntungan dari peningkatan nilai wajar aset keuangan dalam kelompok tersedia untuk dijual</t>
  </si>
  <si>
    <t>( c ) Saldo surplus revaluasi aset tetap</t>
  </si>
  <si>
    <t>( b ) Cadangan umum</t>
  </si>
  <si>
    <t>( c ) Laba tahun-tahun lalu</t>
  </si>
  <si>
    <t>( d ) Laba tahun berjalan</t>
  </si>
  <si>
    <t>( e ) Dana setoran modal</t>
  </si>
  <si>
    <t>( f ) Lainnya</t>
  </si>
  <si>
    <t>b) Faktor Pengurang</t>
  </si>
  <si>
    <t>( a ) Selisih kurang penjabaran laporan keuangan</t>
  </si>
  <si>
    <t>( b ) Potensi kerugian dari penurunan nilai wajar aset keuangan dalam kelompok tersedia untuk dijual</t>
  </si>
  <si>
    <t>( b ) Rugi tahun-tahun lalu</t>
  </si>
  <si>
    <t>( c ) Rugi tahun berjalan</t>
  </si>
  <si>
    <t xml:space="preserve">( d ) Selisih kurang antara Penyisihan Penghapusan Aset (PPA) dan Cadangan Kerugian Penurunan Nilai (CKPN) atas aset produktif  </t>
  </si>
  <si>
    <t xml:space="preserve">a. Modal Inti Utama </t>
  </si>
  <si>
    <t>3) Kepentingan Non Pengendali yang dapat diperhitungkan</t>
  </si>
  <si>
    <r>
      <t>( 2 ) Cadangan tambahan modal lainnya (</t>
    </r>
    <r>
      <rPr>
        <i/>
        <sz val="11"/>
        <rFont val="Calibri"/>
        <family val="2"/>
        <scheme val="minor"/>
      </rPr>
      <t>other disclosed reserves</t>
    </r>
    <r>
      <rPr>
        <sz val="11"/>
        <rFont val="Calibri"/>
        <family val="2"/>
        <scheme val="minor"/>
      </rPr>
      <t>)</t>
    </r>
  </si>
  <si>
    <t>( 2 ) Kepemilikan silang pada entitas lain yang diperoleh berdasarkan peralihan karena hukum, hibah, atau hibah wasiat</t>
  </si>
  <si>
    <t>1) Instrumen yang memenuhi persyaratan AT-1</t>
  </si>
  <si>
    <t>b) Kepemilikan silang pada entitas lain yang diperoleh berdasarkan peralihan karena hukum, hibah, atau hibah wasiat</t>
  </si>
  <si>
    <r>
      <t xml:space="preserve">a) Penempatan dana pada instrumen AT 1 dan/atau </t>
    </r>
    <r>
      <rPr>
        <i/>
        <sz val="11"/>
        <rFont val="Calibri"/>
        <family val="2"/>
        <scheme val="minor"/>
      </rPr>
      <t xml:space="preserve">Tier </t>
    </r>
    <r>
      <rPr>
        <sz val="11"/>
        <rFont val="Calibri"/>
        <family val="2"/>
        <scheme val="minor"/>
      </rPr>
      <t>2 pada bank lain</t>
    </r>
  </si>
  <si>
    <t>b. Modal Inti Tambahan</t>
  </si>
  <si>
    <t xml:space="preserve">MODAL PELENGKAP </t>
  </si>
  <si>
    <t>a. Instrumen modal dalam bentuk saham atau lainnya yang memenuhi persyaratan Tier 2</t>
  </si>
  <si>
    <t>1) Sinking Fund</t>
  </si>
  <si>
    <t xml:space="preserve">2) Penempatan dana pada instrumen Tier 2 pada bank lain </t>
  </si>
  <si>
    <t>3) Kepemilikan silang pada entitas lain yang diperoleh berdasarkan peralihan karena hukum, hibah, atau hibah wasiat</t>
  </si>
  <si>
    <t xml:space="preserve">( e ) Selisih kurang jumlah penyesuaian nilai wajar dari instrumen keuangan dalam Trading Book  </t>
  </si>
  <si>
    <t>( f ) PPA aset non produktif yang wajib dibentuk</t>
  </si>
  <si>
    <t>( g ) Lainnya</t>
  </si>
  <si>
    <t xml:space="preserve">Total ATMR Risiko Kredit dari Form ATMR Risiko Kredit </t>
  </si>
  <si>
    <t xml:space="preserve">Total ATMR Risiko Pasar dari Form ATMR Risiko Pasar </t>
  </si>
  <si>
    <r>
      <t xml:space="preserve">( 1 ) Penempatan dana pada instrumen AT 1 dan/atau </t>
    </r>
    <r>
      <rPr>
        <i/>
        <sz val="11"/>
        <rFont val="Calibri"/>
        <family val="2"/>
        <scheme val="minor"/>
      </rPr>
      <t>Tier</t>
    </r>
    <r>
      <rPr>
        <sz val="11"/>
        <rFont val="Calibri"/>
        <family val="2"/>
        <scheme val="minor"/>
      </rPr>
      <t xml:space="preserve"> 2 pada bank lain</t>
    </r>
  </si>
  <si>
    <t>3) Faktor Pengurang Modal Inti Utama</t>
  </si>
  <si>
    <t>Pos ini hanya ada untuk KPMM konsolidasi</t>
  </si>
  <si>
    <t>Eksposur Sekuritisasi yang merupakan Faktor Pengurang Modal Inti Utama</t>
  </si>
  <si>
    <r>
      <t xml:space="preserve">ATMR atas Eksposur Sekuritisasi yang dihitung dengan Metode </t>
    </r>
    <r>
      <rPr>
        <i/>
        <sz val="10"/>
        <color theme="1"/>
        <rFont val="Bookman Old Style"/>
        <family val="1"/>
      </rPr>
      <t xml:space="preserve">External Rating Base Approach </t>
    </r>
    <r>
      <rPr>
        <sz val="10"/>
        <color theme="1"/>
        <rFont val="Bookman Old Style"/>
        <family val="1"/>
      </rPr>
      <t>(ERBA)</t>
    </r>
  </si>
  <si>
    <r>
      <t xml:space="preserve">ATMR atas Eksposur Sekuritisasi yang dihitung dengan Metode </t>
    </r>
    <r>
      <rPr>
        <i/>
        <sz val="10"/>
        <color theme="1"/>
        <rFont val="Bookman Old Style"/>
        <family val="1"/>
      </rPr>
      <t>Standardized Approach</t>
    </r>
    <r>
      <rPr>
        <sz val="10"/>
        <color theme="1"/>
        <rFont val="Bookman Old Style"/>
        <family val="1"/>
      </rPr>
      <t xml:space="preserve"> (SA)</t>
    </r>
  </si>
  <si>
    <t>ii. Peningkatan/Penurunan nilai wajar atas kewajiban keuangan   (+/-)</t>
  </si>
  <si>
    <t xml:space="preserve">iii. Keuntungan penjualan aset dalam transaksi sekuritisasi   (-/-) </t>
  </si>
  <si>
    <t>b) Aset tidak berwujud</t>
  </si>
  <si>
    <r>
      <t xml:space="preserve">( 1 ) </t>
    </r>
    <r>
      <rPr>
        <i/>
        <sz val="11"/>
        <rFont val="Calibri"/>
        <family val="2"/>
        <scheme val="minor"/>
      </rPr>
      <t>Goodwill</t>
    </r>
  </si>
  <si>
    <t>( 2 ) Hak paten</t>
  </si>
  <si>
    <t>( 3 ) Software</t>
  </si>
  <si>
    <t>( 4 ) Lainnya</t>
  </si>
  <si>
    <t>a) Saham biasa</t>
  </si>
  <si>
    <t>b) Saham preferen</t>
  </si>
  <si>
    <t>e) Eksposur sekuritisasi</t>
  </si>
  <si>
    <t>c) Penyertaan yang diperhitungkan sebagai faktor pengurang</t>
  </si>
  <si>
    <t xml:space="preserve">Jumlah Faktor Pengurang Modal di tabel Eksposur Sekuritasasi dari Form ATMR Risiko Kredit </t>
  </si>
  <si>
    <t>a) Saham preferen (non kumulatif), setelah dikurangi pembelian kembali</t>
  </si>
  <si>
    <t>b) Surat berharga subordinasi (perpetual non kumulatif), setelah dikurangi pembelian kembali</t>
  </si>
  <si>
    <t>c) Pinjaman Subordinasi (perpetual non kumulatif), setelah dikurangi pembelian kembali</t>
  </si>
  <si>
    <t xml:space="preserve">Jumlah Faktor Pengurang Modal di tabel  Eksposur yang Menimbulkan Risiko Kredit akibat Kegagalan settlement (settlement risk) dari Form ATMR Risiko Kredit </t>
  </si>
  <si>
    <t>i. Laba Tahun-tahun Lalu setelah diperhitungkan Pajak</t>
  </si>
  <si>
    <t>i. Laba Tahun Berjalan setelah diperhitungkan Pajak</t>
  </si>
  <si>
    <t>d) Kekurangan modal pada perusahaan anak asuransi</t>
  </si>
  <si>
    <t>f) Faktor pengurang modal inti utama lainnya</t>
  </si>
  <si>
    <t>4) Faktor Pengurang Modal Inti Tambahan</t>
  </si>
  <si>
    <t>1) Saham preferen (perpetual kumulatif, non perpetual), setelah dikurangi pembelian kembali</t>
  </si>
  <si>
    <t>2) Surat berharga subordinasi (perpetual kumulatif, non perpetual),setelah dikurangi pembelian kembali</t>
  </si>
  <si>
    <t>3) Pinjaman Subordinasi (perpetual kumulatif, non perpetual), setelah dikurangi pembelian kembali</t>
  </si>
  <si>
    <t>5) Amortisasi berdasarkan jangka waktu tersisa</t>
  </si>
  <si>
    <t>b. Agio dari instrumen modal pelengkap</t>
  </si>
  <si>
    <t>c. Disagio dari instrumen modal pelengkap</t>
  </si>
  <si>
    <t>2) Agio dari instrumen modal inti tambahan</t>
  </si>
  <si>
    <t>3) Disagio dari instrumen modal inti tambahan</t>
  </si>
  <si>
    <t xml:space="preserve">d. Cadangan umum PPA atas aset produktif  yang wajib dibentuk (paling tinggi 1,25% ATMR Risiko Kredit) </t>
  </si>
  <si>
    <t xml:space="preserve">e. Faktor Pengurang Modal Pelengkap </t>
  </si>
  <si>
    <t xml:space="preserve">Jumlah Faktor Pengurang Modal di tabel Eksposur Sekuritisasi dari Form ATMR Risiko Kredit </t>
  </si>
  <si>
    <t>( a ) Agio dari instrumen modal inti utama</t>
  </si>
  <si>
    <t>( a ) Disagio dari instrumen modal inti utama</t>
  </si>
  <si>
    <t>%</t>
  </si>
  <si>
    <t>4) Faktor Pengurang Modal Inti Utama</t>
  </si>
  <si>
    <t>6) Amortisasi berdasarkan jangka waktu tersisa</t>
  </si>
  <si>
    <r>
      <t>FAKTOR PENGURANG MODAL - Eksposur yang menimbulkan Risiko Kredit akibat kegagalan settlement (</t>
    </r>
    <r>
      <rPr>
        <i/>
        <sz val="11"/>
        <rFont val="Calibri"/>
        <family val="2"/>
        <scheme val="minor"/>
      </rPr>
      <t>settlement risk</t>
    </r>
    <r>
      <rPr>
        <sz val="11"/>
        <rFont val="Calibri"/>
        <family val="2"/>
        <scheme val="minor"/>
      </rPr>
      <t xml:space="preserve">) - </t>
    </r>
    <r>
      <rPr>
        <i/>
        <sz val="11"/>
        <rFont val="Calibri"/>
        <family val="2"/>
        <scheme val="minor"/>
      </rPr>
      <t>Non Delivery Versus Payment</t>
    </r>
  </si>
  <si>
    <r>
      <t xml:space="preserve">4) </t>
    </r>
    <r>
      <rPr>
        <i/>
        <sz val="11"/>
        <rFont val="Calibri"/>
        <family val="2"/>
        <scheme val="minor"/>
      </rPr>
      <t>Mandatory convertible bond</t>
    </r>
  </si>
  <si>
    <t>Jumlah (dalam satuan rupiah penuh)</t>
  </si>
  <si>
    <t>Setiap komponen portofolio yang nilainya berupa persentase, maka dibulatkan 2 desimal di belakang koma.</t>
  </si>
  <si>
    <t>Jumlah (dalam satuan rupiah penuh tanpa desimal)</t>
  </si>
  <si>
    <t>Tidak ada formulasi</t>
  </si>
  <si>
    <t>nilai harus positif.</t>
  </si>
  <si>
    <t xml:space="preserve">i. Rugi Tahun-tahun Lalu </t>
  </si>
  <si>
    <t>i. Rugi Tahun Berjalan</t>
  </si>
  <si>
    <t xml:space="preserve">nilai harus positif. </t>
  </si>
  <si>
    <t>nilai bisa positif atau negatif, hanya bisa diisi jika i terisi</t>
  </si>
  <si>
    <t>nilai bisa positif atau negatif , hanya bisa diisi jika i terisi</t>
  </si>
  <si>
    <t>nilai harus positif., hanya bisa diisi jika i terisi</t>
  </si>
  <si>
    <t>nilai harus positif, hanya bisa diisi jika i terisi</t>
  </si>
  <si>
    <r>
      <t>nilai harus positif,</t>
    </r>
    <r>
      <rPr>
        <sz val="11"/>
        <color theme="1"/>
        <rFont val="Calibri"/>
        <family val="2"/>
        <scheme val="minor"/>
      </rPr>
      <t xml:space="preserve"> hanya bisa diisi jika i terisi</t>
    </r>
  </si>
  <si>
    <t>nilai harus positif , hanya bisa diisi jika i terisi</t>
  </si>
  <si>
    <t xml:space="preserve">iii. Keuntungan penjualan aset dalam transaksi sekuritisasi  </t>
  </si>
  <si>
    <t>iii. Keuntungan penjualan aset dalam transaksi sekuritisasi</t>
  </si>
  <si>
    <t>nilai harus positif, hanya bisa diisi jika laba tahun-tahun lalu (C20) kosong</t>
  </si>
  <si>
    <t>nilai harus positif, hanya bisa diisi jika laba tahun berjalan (C24) kosong</t>
  </si>
  <si>
    <t>a) Pajak tangguhan</t>
  </si>
  <si>
    <r>
      <t xml:space="preserve">Lampiran 1 - Format </t>
    </r>
    <r>
      <rPr>
        <b/>
        <i/>
        <sz val="14"/>
        <color theme="1"/>
        <rFont val="Bookman Old Style"/>
        <family val="1"/>
      </rPr>
      <t>Template</t>
    </r>
    <r>
      <rPr>
        <b/>
        <sz val="14"/>
        <color theme="1"/>
        <rFont val="Bookman Old Style"/>
        <family val="1"/>
      </rPr>
      <t xml:space="preserve"> Laporan Risiko dan Permodalan </t>
    </r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</si>
  <si>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</si>
  <si>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</si>
  <si>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</si>
  <si>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</si>
  <si>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</si>
  <si>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</si>
  <si>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</si>
  <si>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</si>
  <si>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</si>
  <si>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</si>
  <si>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</si>
  <si>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</si>
  <si>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</si>
  <si>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</si>
  <si>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</si>
  <si>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</si>
  <si>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</si>
  <si>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</si>
  <si>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</si>
  <si>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</si>
  <si>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</si>
  <si>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</si>
  <si>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</si>
  <si>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</si>
  <si>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</si>
  <si>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</si>
  <si>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</si>
  <si>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</si>
  <si>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</si>
  <si>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</si>
  <si>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</si>
  <si>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</si>
  <si>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</si>
  <si>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</si>
  <si>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</si>
  <si>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</si>
  <si>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</si>
  <si>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</si>
  <si>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</si>
  <si>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</si>
  <si>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</si>
  <si>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</si>
  <si>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</si>
  <si>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</si>
  <si>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</si>
  <si>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</si>
  <si>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</si>
  <si>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</si>
  <si>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</si>
  <si>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</si>
  <si>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</si>
  <si>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</si>
  <si>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</si>
  <si>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</si>
  <si>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</si>
  <si>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</si>
  <si>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</si>
  <si>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</si>
  <si>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</si>
  <si>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</si>
  <si>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</si>
  <si>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</si>
  <si>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</si>
  <si>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</si>
  <si>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</si>
  <si>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</si>
  <si>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</si>
  <si>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</si>
  <si>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</si>
  <si>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</si>
  <si>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</si>
  <si>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</si>
  <si>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</si>
  <si>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</si>
  <si>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</si>
  <si>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</si>
  <si>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</si>
  <si>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</si>
  <si>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</si>
  <si>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</si>
  <si>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</si>
  <si>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</si>
  <si>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</si>
  <si>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</si>
  <si>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</si>
  <si>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</si>
  <si>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</si>
  <si>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</si>
  <si>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</si>
  <si>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</si>
  <si>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</si>
  <si>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</si>
  <si>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</si>
  <si>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</si>
  <si>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</si>
  <si>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</si>
  <si>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</si>
  <si>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</si>
  <si>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</si>
  <si>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</si>
  <si>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</si>
  <si>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</si>
  <si>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</si>
  <si>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</si>
  <si>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</si>
  <si>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</si>
  <si>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r>
      <t>( 2 ) Cadangan tambahan modal lainnya (</t>
    </r>
    <r>
      <rPr>
        <i/>
        <sz val="11"/>
        <color theme="1"/>
        <rFont val="Calibri"/>
        <family val="2"/>
        <scheme val="minor"/>
      </rPr>
      <t>other disclosed reserves</t>
    </r>
    <r>
      <rPr>
        <sz val="11"/>
        <color theme="1"/>
        <rFont val="Calibri"/>
        <family val="2"/>
        <scheme val="minor"/>
      </rPr>
      <t>)</t>
    </r>
  </si>
  <si>
    <r>
      <t xml:space="preserve">( 1 ) </t>
    </r>
    <r>
      <rPr>
        <i/>
        <sz val="11"/>
        <color theme="1"/>
        <rFont val="Calibri"/>
        <family val="2"/>
        <scheme val="minor"/>
      </rPr>
      <t>Goodwill</t>
    </r>
  </si>
  <si>
    <r>
      <t xml:space="preserve">( 1 ) Penempatan dana pada instrumen AT 1 dan/atau </t>
    </r>
    <r>
      <rPr>
        <i/>
        <sz val="11"/>
        <color theme="1"/>
        <rFont val="Calibri"/>
        <family val="2"/>
        <scheme val="minor"/>
      </rPr>
      <t>Tier</t>
    </r>
    <r>
      <rPr>
        <sz val="11"/>
        <color theme="1"/>
        <rFont val="Calibri"/>
        <family val="2"/>
        <scheme val="minor"/>
      </rPr>
      <t xml:space="preserve"> 2 pada bank lain</t>
    </r>
  </si>
  <si>
    <r>
      <t xml:space="preserve">d) Penerbitan </t>
    </r>
    <r>
      <rPr>
        <i/>
        <sz val="10"/>
        <color theme="1"/>
        <rFont val="Tahoma"/>
        <family val="2"/>
      </rPr>
      <t>additional tier</t>
    </r>
    <r>
      <rPr>
        <sz val="10"/>
        <color theme="1"/>
        <rFont val="Tahoma"/>
        <family val="2"/>
      </rPr>
      <t xml:space="preserve"> 1 oleh perusahaan anak berupa bank dan non bank yg dibeli oleh pihak lain (konsolidasi)</t>
    </r>
  </si>
  <si>
    <r>
      <t xml:space="preserve">a) Penempatan dana pada instrumen AT 1 dan/atau </t>
    </r>
    <r>
      <rPr>
        <i/>
        <sz val="11"/>
        <color theme="1"/>
        <rFont val="Calibri"/>
        <family val="2"/>
        <scheme val="minor"/>
      </rPr>
      <t xml:space="preserve">Tier </t>
    </r>
    <r>
      <rPr>
        <sz val="11"/>
        <color theme="1"/>
        <rFont val="Calibri"/>
        <family val="2"/>
        <scheme val="minor"/>
      </rPr>
      <t>2 pada bank lain</t>
    </r>
  </si>
  <si>
    <r>
      <t>4)</t>
    </r>
    <r>
      <rPr>
        <i/>
        <sz val="11"/>
        <color theme="1"/>
        <rFont val="Calibri"/>
        <family val="2"/>
        <scheme val="minor"/>
      </rPr>
      <t xml:space="preserve"> Mandatory convertible bond</t>
    </r>
  </si>
  <si>
    <r>
      <t xml:space="preserve">5) Penerbitan </t>
    </r>
    <r>
      <rPr>
        <i/>
        <sz val="10"/>
        <color theme="1"/>
        <rFont val="Tahoma"/>
        <family val="2"/>
      </rPr>
      <t>tier 2</t>
    </r>
    <r>
      <rPr>
        <sz val="10"/>
        <color theme="1"/>
        <rFont val="Tahoma"/>
        <family val="2"/>
      </rPr>
      <t xml:space="preserve"> oleh perusahaan anak berupa bank dan non bank yg dibeli oleh pihak lain (konsolidasi)</t>
    </r>
  </si>
  <si>
    <r>
      <t xml:space="preserve">1) </t>
    </r>
    <r>
      <rPr>
        <i/>
        <sz val="11"/>
        <color theme="1"/>
        <rFont val="Calibri"/>
        <family val="2"/>
        <scheme val="minor"/>
      </rPr>
      <t>Sinking Fund</t>
    </r>
  </si>
  <si>
    <r>
      <t>FAKTOR PENGURANG MODAL - Eksposur yang menimbulkan Risiko Kredit akibat kegagalan settlement (</t>
    </r>
    <r>
      <rPr>
        <i/>
        <sz val="11"/>
        <color theme="1"/>
        <rFont val="Calibri"/>
        <family val="2"/>
        <scheme val="minor"/>
      </rPr>
      <t>settlement risk</t>
    </r>
    <r>
      <rPr>
        <sz val="11"/>
        <color theme="1"/>
        <rFont val="Calibri"/>
        <family val="2"/>
        <scheme val="minor"/>
      </rPr>
      <t xml:space="preserve">) - </t>
    </r>
    <r>
      <rPr>
        <i/>
        <sz val="11"/>
        <color theme="1"/>
        <rFont val="Calibri"/>
        <family val="2"/>
        <scheme val="minor"/>
      </rPr>
      <t>Non Delivery Versus Payment</t>
    </r>
  </si>
  <si>
    <r>
      <t xml:space="preserve">JUMLAH </t>
    </r>
    <r>
      <rPr>
        <i/>
        <sz val="11"/>
        <color theme="1"/>
        <rFont val="Calibri"/>
        <family val="2"/>
        <scheme val="minor"/>
      </rPr>
      <t>BUFFER</t>
    </r>
    <r>
      <rPr>
        <sz val="11"/>
        <color theme="1"/>
        <rFont val="Calibri"/>
        <family val="2"/>
        <scheme val="minor"/>
      </rPr>
      <t xml:space="preserve"> YANG WAJIB DIBENTUK </t>
    </r>
  </si>
  <si>
    <r>
      <t>a.</t>
    </r>
    <r>
      <rPr>
        <i/>
        <sz val="11"/>
        <color theme="1"/>
        <rFont val="Calibri"/>
        <family val="2"/>
        <scheme val="minor"/>
      </rPr>
      <t xml:space="preserve"> Capital Conservation Buffer</t>
    </r>
  </si>
  <si>
    <r>
      <t xml:space="preserve">b. </t>
    </r>
    <r>
      <rPr>
        <i/>
        <sz val="11"/>
        <color theme="1"/>
        <rFont val="Calibri"/>
        <family val="2"/>
        <scheme val="minor"/>
      </rPr>
      <t>Countercyclical Buffer</t>
    </r>
  </si>
  <si>
    <t>C113</t>
  </si>
  <si>
    <t>C114</t>
  </si>
  <si>
    <t>C115</t>
  </si>
  <si>
    <t>Lampiran 1</t>
  </si>
  <si>
    <t xml:space="preserve">Format Template Laporan Risiko dan Permodalan </t>
  </si>
  <si>
    <t>a. Perhitungan ATMR untuk Risiko Kredit - Individu</t>
  </si>
  <si>
    <t>b. Perhitungan ATMR untuk Risiko Kredit - Konsolidasi</t>
  </si>
  <si>
    <t>c. Perhitungan ATMR untuk Risiko Pasar - Individu</t>
  </si>
  <si>
    <t>d. Perhitungan ATMR untuk Risiko Pasar  - Konsolidasi</t>
  </si>
  <si>
    <t>f. Perhitungan Rasio Kewajiban Penyediaan Modal Minimum  - Konsolidasi</t>
  </si>
  <si>
    <t>Perhitungan Rasio Kewajiban Penyediaan Modal Minimum  - Individu</t>
  </si>
  <si>
    <t>e. Perhitungan Rasio Kewajiban Penyediaan Modal Minimum  - Individu</t>
  </si>
  <si>
    <t xml:space="preserve">g. Perhitungan Rasio Kewajiban Penyediaan Modal Minimum  - </t>
  </si>
  <si>
    <t xml:space="preserve">    Kantor Cabang dari Bank yang Berkedudukan di Luar Negeri </t>
  </si>
  <si>
    <t>Tagihan</t>
  </si>
  <si>
    <t>Penempatan pada Bank Indonesia</t>
  </si>
  <si>
    <t>Kredit yang diberikan</t>
  </si>
  <si>
    <t>5)</t>
  </si>
  <si>
    <t>6)</t>
  </si>
  <si>
    <t>Tagihan Kepada Bank</t>
  </si>
  <si>
    <t>7)</t>
  </si>
  <si>
    <t>Kredit Pegawai/Pensiunan</t>
  </si>
  <si>
    <t>Kelonggaran Tarik</t>
  </si>
  <si>
    <t>Nilai TRA</t>
  </si>
  <si>
    <t>Nilai TRA Neto</t>
  </si>
  <si>
    <t>Total Eksposur untuk Kelonggaran Tarik</t>
  </si>
  <si>
    <t>Transaksi Rekening Administratif Lainnya</t>
  </si>
  <si>
    <t>Total Eksposur dari Transaksi Rekening Administratif Lainnya</t>
  </si>
  <si>
    <t>CKPN</t>
  </si>
  <si>
    <t>Tagihan kepada Pemerintah</t>
  </si>
  <si>
    <t>LAPORAN KPMM DAN ATMR BANK UMUM KONVENSIONAL - INDIVIDU</t>
  </si>
  <si>
    <t>Kategori</t>
  </si>
  <si>
    <t>Bobot Risiko</t>
  </si>
  <si>
    <t>ATMR sebelum MRK</t>
  </si>
  <si>
    <t>ATMR setelah MRK</t>
  </si>
  <si>
    <t>Total ATMR sebelum pengakuan MRK</t>
  </si>
  <si>
    <t>Total ATMR setelah pengakuan MRK</t>
  </si>
  <si>
    <t>Peringkat dibawah B-</t>
  </si>
  <si>
    <t>Tanpa Peringkat</t>
  </si>
  <si>
    <t>Tanpa peringkat</t>
  </si>
  <si>
    <t>Memenuhi Kriteria Bobot Risiko 0%</t>
  </si>
  <si>
    <t>Peringkat Jangka Pendek A1</t>
  </si>
  <si>
    <t>Peringkat Jangka Pendek A2</t>
  </si>
  <si>
    <t>Peringkat Jangka Pendek A3</t>
  </si>
  <si>
    <t>Peringkat Jangka Pendek lainnya</t>
  </si>
  <si>
    <t>Peringkat dibawah BB-</t>
  </si>
  <si>
    <t>Transaksi Rekening Adm Lainnya</t>
  </si>
  <si>
    <t>FKK</t>
  </si>
  <si>
    <t xml:space="preserve">Kelonggaran Tarik </t>
  </si>
  <si>
    <t>Tagihan Bersih setelah MRK</t>
  </si>
  <si>
    <t>Eksposur Kewajiban Komitmen/Kontinjensi pada Transaksi Rekening Administratif, kecuali Eksposur Sekuritisasi</t>
  </si>
  <si>
    <r>
      <t>Eksposur yang menimbulkan Risiko Kredit Akibat Kegagalan Pihak Lawan (</t>
    </r>
    <r>
      <rPr>
        <b/>
        <i/>
        <sz val="10"/>
        <rFont val="Bookman Old Style"/>
        <family val="1"/>
      </rPr>
      <t>Counterparty Credit Risk</t>
    </r>
    <r>
      <rPr>
        <b/>
        <sz val="10"/>
        <rFont val="Bookman Old Style"/>
        <family val="1"/>
      </rPr>
      <t>)</t>
    </r>
  </si>
  <si>
    <r>
      <t xml:space="preserve">Transaksi </t>
    </r>
    <r>
      <rPr>
        <b/>
        <i/>
        <sz val="10"/>
        <rFont val="Bookman Old Style"/>
        <family val="1"/>
      </rPr>
      <t>Repo</t>
    </r>
  </si>
  <si>
    <r>
      <t xml:space="preserve">Eksposur yang Menimbulkan Risiko Kredit Akibat Kegagalan </t>
    </r>
    <r>
      <rPr>
        <b/>
        <i/>
        <sz val="10"/>
        <rFont val="Bookman Old Style"/>
        <family val="1"/>
      </rPr>
      <t>Settlement</t>
    </r>
    <r>
      <rPr>
        <b/>
        <sz val="10"/>
        <rFont val="Bookman Old Style"/>
        <family val="1"/>
      </rPr>
      <t xml:space="preserve"> </t>
    </r>
    <r>
      <rPr>
        <b/>
        <i/>
        <sz val="10"/>
        <rFont val="Bookman Old Style"/>
        <family val="1"/>
      </rPr>
      <t>(Settlement Risk)</t>
    </r>
    <r>
      <rPr>
        <b/>
        <sz val="10"/>
        <rFont val="Bookman Old Style"/>
        <family val="1"/>
      </rPr>
      <t xml:space="preserve"> </t>
    </r>
  </si>
  <si>
    <t>Peringkat AAA s.d. AA-</t>
  </si>
  <si>
    <t>Peringkat A+ s.d. A-</t>
  </si>
  <si>
    <t>Peringkat BBB+ s.d. BBB-</t>
  </si>
  <si>
    <t>Peringkat BB+ s.d. B-</t>
  </si>
  <si>
    <t>Peringkat A+ s.d. BBB-</t>
  </si>
  <si>
    <t>Peringkat AAA s.d. BBB-</t>
  </si>
  <si>
    <t>Peringkat BBB+ s.d. BB-</t>
  </si>
  <si>
    <r>
      <t xml:space="preserve">Transaksi </t>
    </r>
    <r>
      <rPr>
        <i/>
        <sz val="8"/>
        <rFont val="Bookman Old Style"/>
        <family val="1"/>
      </rPr>
      <t>Repo</t>
    </r>
  </si>
  <si>
    <r>
      <t xml:space="preserve">Transaksi </t>
    </r>
    <r>
      <rPr>
        <i/>
        <sz val="8"/>
        <rFont val="Bookman Old Style"/>
        <family val="1"/>
      </rPr>
      <t>Reverse</t>
    </r>
    <r>
      <rPr>
        <sz val="8"/>
        <rFont val="Bookman Old Style"/>
        <family val="1"/>
      </rPr>
      <t xml:space="preserve"> </t>
    </r>
    <r>
      <rPr>
        <i/>
        <sz val="8"/>
        <rFont val="Bookman Old Style"/>
        <family val="1"/>
      </rPr>
      <t>Repo</t>
    </r>
  </si>
  <si>
    <t>Peringkat A+ s.d.  A-</t>
  </si>
  <si>
    <t>Peringkat AAA s.d.  AA-</t>
  </si>
  <si>
    <t>Pada SEOJK 42 dan SEOJK 48 dalam jutaan rupiah. Sesuai RSEOJK Laporan Online dalam satuan penuh</t>
  </si>
  <si>
    <t>Tagihan Kepada Bank-Tagihan Jangka Pendek</t>
  </si>
  <si>
    <t>Tagihan Kepada Bank-Tagihan Jangka Panjang</t>
  </si>
  <si>
    <t xml:space="preserve">c. </t>
  </si>
  <si>
    <r>
      <t xml:space="preserve">Lampiran 1 - Format </t>
    </r>
    <r>
      <rPr>
        <b/>
        <i/>
        <sz val="14"/>
        <color theme="1"/>
        <rFont val="Bookman Old Style"/>
        <family val="1"/>
      </rPr>
      <t>Template</t>
    </r>
    <r>
      <rPr>
        <b/>
        <sz val="14"/>
        <color theme="1"/>
        <rFont val="Bookman Old Style"/>
        <family val="1"/>
      </rPr>
      <t xml:space="preserve"> Laporan KPMM dan ATMR BUK</t>
    </r>
  </si>
  <si>
    <t xml:space="preserve">Validasi Tabel 1.1.a s.d. Tabel 1.10: </t>
  </si>
  <si>
    <t xml:space="preserve">Validasi Tabel 2.1.a s.d. Tabel 2.10: </t>
  </si>
  <si>
    <t xml:space="preserve">Validasi Tabel 31.a. s.d. Tabel 3.6: </t>
  </si>
  <si>
    <t>Tagihan 
Bersih</t>
  </si>
  <si>
    <t>Surat berharga</t>
  </si>
  <si>
    <t>Tagihan lainnya</t>
  </si>
  <si>
    <t>Tagihan bunga yang belum diterima</t>
  </si>
  <si>
    <t>Tagihan akseptasi</t>
  </si>
  <si>
    <t>Penempatan pada bank lain</t>
  </si>
  <si>
    <t>Antar kantor neto</t>
  </si>
  <si>
    <t>Aset tetap dan inventaris neto</t>
  </si>
  <si>
    <t>Bagian yang Tidak Dijamin</t>
  </si>
  <si>
    <t>Bagian yang Dijamin 
(Pengakuan Teknik Mitigasi Risiko Kredit)</t>
  </si>
  <si>
    <t>Jenis Transaksi Rekening Administratif (TRA)</t>
  </si>
  <si>
    <r>
      <t xml:space="preserve">Uang tunai, emas, dan </t>
    </r>
    <r>
      <rPr>
        <i/>
        <sz val="10"/>
        <color theme="1"/>
        <rFont val="Bookman Old Style"/>
        <family val="1"/>
      </rPr>
      <t>commemorative coin</t>
    </r>
  </si>
  <si>
    <r>
      <t xml:space="preserve">Lampiran 1 - Format </t>
    </r>
    <r>
      <rPr>
        <b/>
        <i/>
        <sz val="10"/>
        <color theme="1"/>
        <rFont val="Bookman Old Style"/>
        <family val="1"/>
      </rPr>
      <t>Template</t>
    </r>
    <r>
      <rPr>
        <b/>
        <sz val="10"/>
        <color theme="1"/>
        <rFont val="Bookman Old Style"/>
        <family val="1"/>
      </rPr>
      <t xml:space="preserve"> Laporan KPMM dan ATMR BUK</t>
    </r>
  </si>
  <si>
    <r>
      <t xml:space="preserve">Transaksi  </t>
    </r>
    <r>
      <rPr>
        <b/>
        <i/>
        <sz val="10"/>
        <rFont val="Bookman Old Style"/>
        <family val="1"/>
      </rPr>
      <t>Reverse</t>
    </r>
    <r>
      <rPr>
        <b/>
        <sz val="10"/>
        <rFont val="Bookman Old Style"/>
        <family val="1"/>
      </rPr>
      <t xml:space="preserve"> </t>
    </r>
    <r>
      <rPr>
        <b/>
        <i/>
        <sz val="10"/>
        <rFont val="Bookman Old Style"/>
        <family val="1"/>
      </rPr>
      <t>Repo</t>
    </r>
  </si>
  <si>
    <r>
      <t>Surat berharga yang dijual dengan janji dibeli kembali (</t>
    </r>
    <r>
      <rPr>
        <i/>
        <sz val="8"/>
        <rFont val="Bookman Old Style"/>
        <family val="1"/>
      </rPr>
      <t>Repo</t>
    </r>
    <r>
      <rPr>
        <sz val="8"/>
        <rFont val="Bookman Old Style"/>
        <family val="1"/>
      </rPr>
      <t>)</t>
    </r>
  </si>
  <si>
    <r>
      <t xml:space="preserve">Uang tunai, emas dan </t>
    </r>
    <r>
      <rPr>
        <i/>
        <sz val="8"/>
        <rFont val="Bookman Old Style"/>
        <family val="1"/>
      </rPr>
      <t>commemorative coin</t>
    </r>
  </si>
  <si>
    <r>
      <t xml:space="preserve">Total Eksposur dari Transaksi </t>
    </r>
    <r>
      <rPr>
        <b/>
        <i/>
        <sz val="8"/>
        <rFont val="Bookman Old Style"/>
        <family val="1"/>
      </rPr>
      <t>Repo</t>
    </r>
  </si>
  <si>
    <r>
      <t xml:space="preserve">Total Eksposur dari Transaksi </t>
    </r>
    <r>
      <rPr>
        <b/>
        <i/>
        <sz val="8"/>
        <rFont val="Bookman Old Style"/>
        <family val="1"/>
      </rPr>
      <t>Reverse Repo</t>
    </r>
  </si>
  <si>
    <r>
      <t xml:space="preserve">Untuk transaksi yang tergolong </t>
    </r>
    <r>
      <rPr>
        <i/>
        <sz val="8"/>
        <rFont val="Bookman Old Style"/>
        <family val="1"/>
      </rPr>
      <t>Delivery versus Payment</t>
    </r>
    <r>
      <rPr>
        <sz val="8"/>
        <rFont val="Bookman Old Style"/>
        <family val="1"/>
      </rPr>
      <t xml:space="preserve"> (DvP)</t>
    </r>
  </si>
  <si>
    <r>
      <t xml:space="preserve">Untuk transaksi yang tergolong </t>
    </r>
    <r>
      <rPr>
        <i/>
        <sz val="8"/>
        <rFont val="Bookman Old Style"/>
        <family val="1"/>
      </rPr>
      <t>Non</t>
    </r>
    <r>
      <rPr>
        <sz val="8"/>
        <rFont val="Bookman Old Style"/>
        <family val="1"/>
      </rPr>
      <t>-</t>
    </r>
    <r>
      <rPr>
        <i/>
        <sz val="8"/>
        <rFont val="Bookman Old Style"/>
        <family val="1"/>
      </rPr>
      <t xml:space="preserve">Delivery versus Payment </t>
    </r>
    <r>
      <rPr>
        <sz val="8"/>
        <rFont val="Bookman Old Style"/>
        <family val="1"/>
      </rPr>
      <t>(non-DvP)</t>
    </r>
  </si>
  <si>
    <r>
      <t xml:space="preserve">Total Eksposur dari </t>
    </r>
    <r>
      <rPr>
        <b/>
        <i/>
        <sz val="8"/>
        <rFont val="Bookman Old Style"/>
        <family val="1"/>
      </rPr>
      <t>Settlement Risk</t>
    </r>
  </si>
  <si>
    <r>
      <rPr>
        <b/>
        <i/>
        <sz val="8"/>
        <rFont val="Bookman Old Style"/>
        <family val="1"/>
      </rPr>
      <t>Replacement Cost</t>
    </r>
    <r>
      <rPr>
        <b/>
        <sz val="8"/>
        <rFont val="Bookman Old Style"/>
        <family val="1"/>
      </rPr>
      <t xml:space="preserve"> (RC)</t>
    </r>
  </si>
  <si>
    <r>
      <rPr>
        <b/>
        <i/>
        <sz val="8"/>
        <rFont val="Bookman Old Style"/>
        <family val="1"/>
      </rPr>
      <t>Potential Futures Exposures</t>
    </r>
    <r>
      <rPr>
        <b/>
        <sz val="8"/>
        <rFont val="Bookman Old Style"/>
        <family val="1"/>
      </rPr>
      <t xml:space="preserve"> (PFE)</t>
    </r>
  </si>
  <si>
    <r>
      <t xml:space="preserve">Eksposur yang Menimbulkan Risiko Kredit Akibat Kegagalan Pihak Lawan </t>
    </r>
    <r>
      <rPr>
        <b/>
        <i/>
        <sz val="10"/>
        <rFont val="Bookman Old Style"/>
        <family val="1"/>
      </rPr>
      <t>(Counterparty Credit Risk)</t>
    </r>
    <r>
      <rPr>
        <b/>
        <sz val="10"/>
        <rFont val="Bookman Old Style"/>
        <family val="1"/>
      </rPr>
      <t xml:space="preserve"> </t>
    </r>
  </si>
  <si>
    <t>ATMR 
setelah 
MRK</t>
  </si>
  <si>
    <t>Bobot Risiko 8% (5-15 hari kerja)</t>
  </si>
  <si>
    <t>Bobot Risiko 50% (16-30 hari kerja)</t>
  </si>
  <si>
    <t>Bobot Risiko 75% (31-45 hari kerja)</t>
  </si>
  <si>
    <t>Bobot Risiko 100% (lebih dari 45 hari kerja)</t>
  </si>
  <si>
    <t>Beban Modal 8% (5-15 hari kerja)</t>
  </si>
  <si>
    <t>Beban Modal 50% (16-30 hari kerja)</t>
  </si>
  <si>
    <t>Beban Modal 75% (31-45 hari kerja)</t>
  </si>
  <si>
    <t>Beban Modal 100% (lebih dari 45 hari kerja)</t>
  </si>
  <si>
    <t>Tagihan Bersih
(1,4 x [RC + PFE])</t>
  </si>
  <si>
    <t>ATMR 
sebelum 
MRK</t>
  </si>
  <si>
    <t>Tagihan berupa Covered Bond</t>
  </si>
  <si>
    <t>Tagihan berupa Surat Berharga Subordinasi, Ekuitas, dan Instrumen Modal Lainnya</t>
  </si>
  <si>
    <t>Surat berharga subordinasi</t>
  </si>
  <si>
    <t>Instrumen Ekuitas</t>
  </si>
  <si>
    <t>Instrumen modal lainnya</t>
  </si>
  <si>
    <t xml:space="preserve">Kredit untuk Pengadaan Tanah, Pengolahan Tanah, dan Konstruksi </t>
  </si>
  <si>
    <r>
      <t>Surat berharga yang dijual dengan janji dibeli kembali (</t>
    </r>
    <r>
      <rPr>
        <i/>
        <sz val="8"/>
        <color rgb="FFFF0000"/>
        <rFont val="Bookman Old Style"/>
        <family val="1"/>
      </rPr>
      <t>Repo</t>
    </r>
    <r>
      <rPr>
        <sz val="8"/>
        <color rgb="FFFF0000"/>
        <rFont val="Bookman Old Style"/>
        <family val="1"/>
      </rPr>
      <t>)</t>
    </r>
  </si>
  <si>
    <t>Tanpa Peringkat (Kualitas A)</t>
  </si>
  <si>
    <t>Tanpa Peringkat (Kualitas B)</t>
  </si>
  <si>
    <t>Tanpa Peringkat (Kualitas C)</t>
  </si>
  <si>
    <t xml:space="preserve">     LTV ≤ 50%</t>
  </si>
  <si>
    <t xml:space="preserve">     50% &lt; LTV  ≤ 60%</t>
  </si>
  <si>
    <t xml:space="preserve">     60% &lt; LTV  ≤ 80%</t>
  </si>
  <si>
    <t xml:space="preserve">     80% &lt; LTV  ≤ 90%</t>
  </si>
  <si>
    <t xml:space="preserve">     90% &lt; LTV  ≤ 100%</t>
  </si>
  <si>
    <t xml:space="preserve">     Tidak memenuhi syarat</t>
  </si>
  <si>
    <t xml:space="preserve">     LTV  &gt; 100%</t>
  </si>
  <si>
    <t>Bergantung secara material pada Arus Kas Properti</t>
  </si>
  <si>
    <t>Tidak bergantung secara material pada Arus Kas Properti</t>
  </si>
  <si>
    <t>Peringkat A+ s.d.A-</t>
  </si>
  <si>
    <t>Memenuhi persyaratan</t>
  </si>
  <si>
    <t xml:space="preserve">     Transactor</t>
  </si>
  <si>
    <t xml:space="preserve">     Non Transactor</t>
  </si>
  <si>
    <t>Tidak memenuhi persyaratan</t>
  </si>
  <si>
    <t xml:space="preserve">     UMK</t>
  </si>
  <si>
    <t xml:space="preserve">     Perorangan</t>
  </si>
  <si>
    <t xml:space="preserve">   Yang memenuhi persyaratan</t>
  </si>
  <si>
    <t xml:space="preserve">   Tidak memenuhi persyaratan</t>
  </si>
  <si>
    <t xml:space="preserve">   Tidak memenuhi persyaratan (Sesuai bobot pihak lawan)</t>
  </si>
  <si>
    <t>Pihak lawan dengan bobot 20%</t>
  </si>
  <si>
    <t>Pihak lawan dengan bobot 50%</t>
  </si>
  <si>
    <t xml:space="preserve">     Pihak lawan dengan bobot 20%</t>
  </si>
  <si>
    <t xml:space="preserve">     Pihak lawan dengan bobot 50%</t>
  </si>
  <si>
    <t xml:space="preserve">     Pihak lawan dengan bobot 75%</t>
  </si>
  <si>
    <t xml:space="preserve">     Pihak lawan dengan bobot 85%</t>
  </si>
  <si>
    <t xml:space="preserve">     Pihak lawan dengan bobot 100%</t>
  </si>
  <si>
    <t xml:space="preserve">     Pihak lawan dengan bobot 150%</t>
  </si>
  <si>
    <t>Dengan Peringkat</t>
  </si>
  <si>
    <t>Kualitas A</t>
  </si>
  <si>
    <t>Kualitas B</t>
  </si>
  <si>
    <t>Kualitas C</t>
  </si>
  <si>
    <t xml:space="preserve">Tanpa Peringkat </t>
  </si>
  <si>
    <t>Proyek Fase Pra Operasional</t>
  </si>
  <si>
    <t>Proyek Fase Operasional</t>
  </si>
  <si>
    <t>Proyek Fase Operasional Berkualitas Tinggi</t>
  </si>
  <si>
    <t>Obyek</t>
  </si>
  <si>
    <t>Komoditas</t>
  </si>
  <si>
    <t>Korporasi lainnya</t>
  </si>
  <si>
    <t xml:space="preserve">Korporasi Kecil Menengah </t>
  </si>
  <si>
    <t>Kredit Beragun Rumah Tinggal yang tidak bergantung dari arus kas properti</t>
  </si>
  <si>
    <t>Eksposur lainnya</t>
  </si>
  <si>
    <t>CKPN &lt; 20%</t>
  </si>
  <si>
    <t>20% ≤ CKPN &lt; 50%</t>
  </si>
  <si>
    <t xml:space="preserve">     LTV ≤ 60%</t>
  </si>
  <si>
    <t xml:space="preserve">     LTV  &gt; 80 %</t>
  </si>
  <si>
    <t xml:space="preserve">   Memenuhi persyaratan</t>
  </si>
  <si>
    <t xml:space="preserve">     LTV  &gt; 60 % </t>
  </si>
  <si>
    <t>Berdasarkan Peringkat Surat Berharga</t>
  </si>
  <si>
    <t>Berdasarkan Bobot Risiko Penerbit</t>
  </si>
  <si>
    <t>Penerbit dengan bobot risiko 20%</t>
  </si>
  <si>
    <t>Penerbit dengan bobot risiko 30%</t>
  </si>
  <si>
    <t>Penerbit dengan bobot risiko 40%</t>
  </si>
  <si>
    <t>Penerbit dengan bobot risiko 50%</t>
  </si>
  <si>
    <t>Penerbit dengan bobot risiko 75%</t>
  </si>
  <si>
    <t>Penerbit dengan bobot risiko 100%</t>
  </si>
  <si>
    <t>Penerbit dengan bobot risiko 150%</t>
  </si>
  <si>
    <t>Kredit yang memenuhi kriteria 150%</t>
  </si>
  <si>
    <t>Kredit yang memenuhi kriteria 100%</t>
  </si>
  <si>
    <t>TRA yang memenuhi kriteria FKK 10%</t>
  </si>
  <si>
    <t>TRA yang memenuhi kriteria FKK 20%</t>
  </si>
  <si>
    <t>TRA yang memenuhi kriteria FKK 40%</t>
  </si>
  <si>
    <t>TRA yang memenuhi kriteria FKK 50%</t>
  </si>
  <si>
    <t>TRA yang memenuhi kriteria FKK 100%</t>
  </si>
  <si>
    <t>Tagihan kepada Perusahaan Efek dan Lembaga Jasa Keuangan Lainnya</t>
  </si>
  <si>
    <t>Tagihan Kepada Perusahaan Efek dan Lembaga Jasa Keuangan Lainnya-Tagihan Jangka Panjang</t>
  </si>
  <si>
    <t>Tagihan Kepada Perusahaan Efek dan Lembaga Jasa Keuangan Lainnya-Tagihan Jangka Pendek</t>
  </si>
  <si>
    <t xml:space="preserve">Tagihan Kepada  Perusahaan Efek dan Lembaga Jasa Keuangan Lainnya </t>
  </si>
  <si>
    <t>Kredit untuk Pengadaan Tanah, Pengolahan Tanah, dan Konstruksi</t>
  </si>
  <si>
    <t>12.</t>
  </si>
  <si>
    <t>13.</t>
  </si>
  <si>
    <t>14.</t>
  </si>
  <si>
    <t>15.</t>
  </si>
  <si>
    <t xml:space="preserve">Eksposur Kewajiban Komitmen atau Kontinjensi pada Transaksi Rekening Administratif, kecuali Eksposur Sekuritisasi  </t>
  </si>
  <si>
    <t xml:space="preserve">CKPN ≥ 50% </t>
  </si>
  <si>
    <t>Instrumen ekuitas</t>
  </si>
  <si>
    <t xml:space="preserve">Setara kas yang masih dalam proses penagihan </t>
  </si>
  <si>
    <r>
      <t xml:space="preserve">Tagihan berupa </t>
    </r>
    <r>
      <rPr>
        <i/>
        <sz val="8"/>
        <color rgb="FFFF0000"/>
        <rFont val="Bookman Old Style"/>
        <family val="1"/>
      </rPr>
      <t>Covered Bond</t>
    </r>
  </si>
  <si>
    <r>
      <t xml:space="preserve">Kredit Beragun Rumah Tinggal </t>
    </r>
    <r>
      <rPr>
        <sz val="8"/>
        <color rgb="FFFF0000"/>
        <rFont val="Bookman Old Style"/>
        <family val="1"/>
      </rPr>
      <t>yang tidak bergantung dari arus kas yang berasal dari properti</t>
    </r>
  </si>
  <si>
    <t>Total Eksposur untuk Posisi Aset pada Laporan Posisi Keuangan</t>
  </si>
  <si>
    <t xml:space="preserve"> Eksposur Aset pada Laporan Posisi Keuangan, kecuali Eksposur Sekuritisasi</t>
  </si>
  <si>
    <t>Eksposur Aset pada Laporan Posisi Keuangan, kecuali Eksposur Sekuritisasi</t>
  </si>
  <si>
    <t>Peringkat BB+ s.d. BB-</t>
  </si>
  <si>
    <t>Penempatan pada Perusahaan Efek dan LJK lain</t>
  </si>
  <si>
    <r>
      <rPr>
        <strike/>
        <sz val="8"/>
        <rFont val="Bookman Old Style"/>
        <family val="1"/>
      </rPr>
      <t xml:space="preserve"> </t>
    </r>
    <r>
      <rPr>
        <sz val="8"/>
        <color rgb="FFFF0000"/>
        <rFont val="Bookman Old Style"/>
        <family val="1"/>
      </rPr>
      <t>Eksposur Lainnya</t>
    </r>
  </si>
  <si>
    <t>Bergantung secara material pada Arus Kas Properti (Currency Mismatch)</t>
  </si>
  <si>
    <t>Tidak bergantung secara material pada Arus Kas Properti (Currency Mismatch)</t>
  </si>
  <si>
    <t xml:space="preserve">     Tidak memenuhi syarat (Currency Mismatch)</t>
  </si>
  <si>
    <t>Memenuhi persyaratan (Currency Mismatch)</t>
  </si>
  <si>
    <t>Tidak memenuhi persyaratan (Currency Mismatch)</t>
  </si>
  <si>
    <t>Kelonggaran Tarik-Eksposur Lainnya</t>
  </si>
  <si>
    <t>Kelonggaran Tarik-Kredit Beragun Rumah Tinggal yang tidak bergantung dari arus kas yang berasal dari properti</t>
  </si>
  <si>
    <t>Penyertaan dalam rangka program nasional</t>
  </si>
  <si>
    <t>1). EKSPOSUR KREDIT SELAIN DERIVATIF</t>
  </si>
  <si>
    <t>a).    Eksposur Aset pada Laporan Posisi Keuangan, kecuali Eksposur Sekuritisasi</t>
  </si>
  <si>
    <t>a).   </t>
  </si>
  <si>
    <t>b).</t>
  </si>
  <si>
    <t>(1).</t>
  </si>
  <si>
    <t>(2).</t>
  </si>
  <si>
    <t>d).</t>
  </si>
  <si>
    <t>c).</t>
  </si>
  <si>
    <t>2). EKSPOSUR DERIVATIF</t>
  </si>
  <si>
    <t>a).</t>
  </si>
  <si>
    <t>b).    Eksposur Kewajiban Komitmen/Kontinjensi pada Transaksi Rekening Administratif, kecuali Eksposur Sekuritisasi</t>
  </si>
  <si>
    <r>
      <t>c).    Eksposur yang Menimbulkan Risiko Kredit akibat Kegagalan Pihak Lawan (</t>
    </r>
    <r>
      <rPr>
        <b/>
        <i/>
        <sz val="10"/>
        <color theme="1"/>
        <rFont val="Bookman Old Style"/>
        <family val="1"/>
      </rPr>
      <t>Counterparty Credit Risk</t>
    </r>
    <r>
      <rPr>
        <b/>
        <sz val="10"/>
        <color theme="1"/>
        <rFont val="Bookman Old Style"/>
        <family val="1"/>
      </rPr>
      <t>)</t>
    </r>
  </si>
  <si>
    <r>
      <t xml:space="preserve">d).    Eksposur yang Menimbulkan Risiko Kredit akibat Kegagalan </t>
    </r>
    <r>
      <rPr>
        <b/>
        <i/>
        <sz val="10"/>
        <color theme="1"/>
        <rFont val="Bookman Old Style"/>
        <family val="1"/>
      </rPr>
      <t>Settlement</t>
    </r>
    <r>
      <rPr>
        <b/>
        <sz val="10"/>
        <color theme="1"/>
        <rFont val="Bookman Old Style"/>
        <family val="1"/>
      </rPr>
      <t xml:space="preserve"> (S</t>
    </r>
    <r>
      <rPr>
        <b/>
        <i/>
        <sz val="10"/>
        <color theme="1"/>
        <rFont val="Bookman Old Style"/>
        <family val="1"/>
      </rPr>
      <t>ettlement Risk</t>
    </r>
    <r>
      <rPr>
        <b/>
        <sz val="10"/>
        <color theme="1"/>
        <rFont val="Bookman Old Style"/>
        <family val="1"/>
      </rPr>
      <t>)</t>
    </r>
  </si>
  <si>
    <t xml:space="preserve">e).   Eksposur Sekuritisasi </t>
  </si>
  <si>
    <t>3). TOTAL PENGUKURAN RISIKO KREDIT (   1) + 2)   )</t>
  </si>
  <si>
    <t>I</t>
  </si>
  <si>
    <t>II</t>
  </si>
  <si>
    <t>III</t>
  </si>
  <si>
    <t>IV</t>
  </si>
  <si>
    <t>V = III - IV</t>
  </si>
  <si>
    <t>V</t>
  </si>
  <si>
    <t>VI</t>
  </si>
  <si>
    <t>VII</t>
  </si>
  <si>
    <t>VIII</t>
  </si>
  <si>
    <t>IX</t>
  </si>
  <si>
    <t>X</t>
  </si>
  <si>
    <t>XII</t>
  </si>
  <si>
    <t>Total Kolom III = Total Kolom I</t>
  </si>
  <si>
    <t>Total Kolom IV = Kolom I</t>
  </si>
  <si>
    <t>Total Kolom V = Baris (A)</t>
  </si>
  <si>
    <t>Total Kolom VIII = baris (A)</t>
  </si>
  <si>
    <t xml:space="preserve">kolom VIII sama dengan kolom (A) --&gt; diganti menjadi formula, tidak input </t>
  </si>
  <si>
    <t>Jumlah per baris V + VI + VII + VIII + IX =  IV</t>
  </si>
  <si>
    <t>XI</t>
  </si>
  <si>
    <t>Jumlah per baris IX + X + XI + XII + XIII = VIII</t>
  </si>
  <si>
    <t>XIII</t>
  </si>
  <si>
    <t>XIV</t>
  </si>
  <si>
    <t>XV</t>
  </si>
  <si>
    <t>Eksposur di Perusahaan Anak yang Melakukan Kegiatan Usaha berdasarkan Prinsip Syariah (jika ada)</t>
  </si>
  <si>
    <t>Total Eksposur</t>
  </si>
  <si>
    <t>e).</t>
  </si>
  <si>
    <t>Eksposur di Perusahaan Anak yang Melakukan Kegiatan Usaha berdasarkan Prinsip Syariah (apabila ada)</t>
  </si>
  <si>
    <t>f). </t>
  </si>
  <si>
    <t>Tabel 2F: Rekapitulasi Hasil Perhitungan ATMR untuk Risiko Kredit-Bank secara konsolidasi</t>
  </si>
  <si>
    <t>Tabel 2E: Rincian Perhitungan ATMR Risiko Kredit-Pendekatan Standar-Bank secara konsolidasi</t>
  </si>
  <si>
    <t>Tabel 2D: Data Eksposur Perhitungan ATMR Risiko Kredit-Pendekatan Standar-Bank secara konsolidasi</t>
  </si>
  <si>
    <t xml:space="preserve">  </t>
  </si>
  <si>
    <t xml:space="preserve">Pembiayaan Khusus </t>
  </si>
  <si>
    <t>a).(1).(a). Tagihan Kepada Pemerintah Indonesia</t>
  </si>
  <si>
    <t>a).(1)</t>
  </si>
  <si>
    <t>a).(2)</t>
  </si>
  <si>
    <t>d).(1).</t>
  </si>
  <si>
    <t>d).(2).</t>
  </si>
  <si>
    <t>e).(1).</t>
  </si>
  <si>
    <t>e).(2).</t>
  </si>
  <si>
    <t>f).</t>
  </si>
  <si>
    <t>g).</t>
  </si>
  <si>
    <t>a).(1).(b). Tagihan Kepada Pemerintah Negara Lain</t>
  </si>
  <si>
    <t>a).(2). Tagihan Kepada Entitas Sektor Publik</t>
  </si>
  <si>
    <t>a).(3). Tagihan Kepada Bank Pembangunan Multilateral dan Lembaga Internasional</t>
  </si>
  <si>
    <t>a).(4).(a). Tagihan Kepada Bank-Tagihan Jangka Pendek</t>
  </si>
  <si>
    <t>a).(4).(b). Tagihan Kepada Bank-Tagihan Jangka Panjang</t>
  </si>
  <si>
    <r>
      <t xml:space="preserve">a).(5) Tagihan berupa </t>
    </r>
    <r>
      <rPr>
        <b/>
        <i/>
        <sz val="10"/>
        <color rgb="FFFF0000"/>
        <rFont val="Bookman Old Style"/>
        <family val="1"/>
      </rPr>
      <t>Covered Bond</t>
    </r>
  </si>
  <si>
    <t>a).(6).(a). Tagihan Kepada Perusahaan Efek dan Lembaga Jasa Keuangan Lainnya-Tagihan Jangka Pendek</t>
  </si>
  <si>
    <t>a).(6).(b). Tagihan Kepada Perusahaan Efek dan Lembaga Jasa Keuangan Lainnya-Tagihan Jangka Panjang</t>
  </si>
  <si>
    <t>a).(7). Kredit Beragun Rumah Tinggal</t>
  </si>
  <si>
    <t>a).(8). Kredit Beragun Properti Komersial</t>
  </si>
  <si>
    <t>a).(9). Kredit untuk Pengadaan Tanah, Pengolahan Tanah, dan Konstruksi</t>
  </si>
  <si>
    <t>a).(10). Kredit Pegawai atau Pensiunan</t>
  </si>
  <si>
    <t>a).(11). Tagihan Kepada Usaha Mikro, Usaha Kecil, dan Portofolio Ritel</t>
  </si>
  <si>
    <t>a).(12). Tagihan Kepada Korporasi</t>
  </si>
  <si>
    <t>a).(13). Tagihan Yang Telah Jatuh Tempo</t>
  </si>
  <si>
    <t>b).(1).(a).Tagihan Kepada Pemerintah Indonesia</t>
  </si>
  <si>
    <t>b).(1).(b). Tagihan Kepada Pemerintah Negara Lain</t>
  </si>
  <si>
    <t>b).(2). Tagihan Kepada Entitas Sektor Publik</t>
  </si>
  <si>
    <t>b).(3). Tagihan Kepada Bank Pembangunan Multilateral dan Lembaga Internasional</t>
  </si>
  <si>
    <t>b).(5).(a).Tagihan Kepada Perusahaan Efek dan Lembaga Jasa Keuangan Lainnya-Tagihan Jangka Pendek</t>
  </si>
  <si>
    <t>b).(4).(b). Tagihan Kepada Bank-Tagihan Jangka Panjang</t>
  </si>
  <si>
    <t>b).(4).(a).  Tagihan Kepada Bank-Tagihan Jangka Pendek</t>
  </si>
  <si>
    <t>b).(5).(a). Tagihan Kepada Perusahaan Efek dan Lembaga Jasa Keuangan Lainnya-Tagihan Jangka Panjang</t>
  </si>
  <si>
    <t>b).(6). Kredit Beragun Rumah Tinggal</t>
  </si>
  <si>
    <t>b).(7). Kredit Beragun Properti Komersial</t>
  </si>
  <si>
    <t xml:space="preserve">b).(8). Kredit Pengadaan Tanah, Pengolahan Tanah, dan Konstruksi </t>
  </si>
  <si>
    <t>b).(9). Kredit Pegawai atau Pensiunan</t>
  </si>
  <si>
    <t>b).(10). Tagihan Kepada Usaha Mikro, Usaha Kecil, dan Portofolio Ritel</t>
  </si>
  <si>
    <t>b).(11). Tagihan Kepada Korporasi</t>
  </si>
  <si>
    <t>b).(12). Tagihan Yang Telah Jatuh Tempo</t>
  </si>
  <si>
    <t xml:space="preserve">c).(1).(a).Tagihan Kepada Pemerintah Indonesia </t>
  </si>
  <si>
    <t>c).(1).(b). Tagihan Kepada Pemerintah Negara Lain</t>
  </si>
  <si>
    <t>c).(2). Tagihan Kepada Entitas Sektor Publik</t>
  </si>
  <si>
    <t>c).(3).  Tagihan Kepada Bank Pembangunan Multilateral dan Lembaga Internasional</t>
  </si>
  <si>
    <t>c).(4).(a). Tagihan Kepada Bank-Tagihan Jangka Pendek</t>
  </si>
  <si>
    <t>c).(4).(a). Tagihan Kepada Bank-Tagihan Jangka Panjang</t>
  </si>
  <si>
    <t>c).(5).(a). Tagihan Kepada Perusahaan Efek dan Lembaga Jasa Keuangan Lainnya-Tagihan Jangka Pendek</t>
  </si>
  <si>
    <t>c).(5).(b). Tagihan Kepada Perusahaan Efek dan Lembaga Jasa Keuangan Lainnya-Tagihan Jangka Panjang</t>
  </si>
  <si>
    <t>c).(6).Tagihan Kepada Usaha Mikro, Usaha Kecil, dan Portofolio Ritel</t>
  </si>
  <si>
    <t>c).(7). Tagihan Kepada Korporasi</t>
  </si>
  <si>
    <t>XVI</t>
  </si>
  <si>
    <t>XVII</t>
  </si>
  <si>
    <t>XVIII</t>
  </si>
  <si>
    <t>XIX</t>
  </si>
  <si>
    <t>XX</t>
  </si>
  <si>
    <t>XXI</t>
  </si>
  <si>
    <t>XXII</t>
  </si>
  <si>
    <t>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</si>
</sst>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0.0"/>
    <numFmt numFmtId="166" formatCode="&quot;Yes&quot;;[Red]&quot;No&quot;"/>
    <numFmt numFmtId="167" formatCode="0.00000"/>
    <numFmt numFmtId="168" formatCode="[&gt;0]General"/>
    <numFmt numFmtId="169" formatCode="0.0000"/>
    <numFmt numFmtId="170" formatCode="0.0000%"/>
    <numFmt numFmtId="171" formatCode="0.0%"/>
  </numFmts>
  <fonts count="5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color theme="1"/>
      <name val="Bookman Old Style"/>
      <family val="1"/>
    </font>
    <font>
      <i/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b/>
      <i/>
      <sz val="10"/>
      <color theme="1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Bookman Old Style"/>
      <family val="1"/>
    </font>
    <font>
      <sz val="10"/>
      <name val="Bookman Old Style"/>
      <family val="1"/>
    </font>
    <font>
      <b/>
      <sz val="8"/>
      <name val="Bookman Old Style"/>
      <family val="1"/>
    </font>
    <font>
      <sz val="8"/>
      <name val="Bookman Old Style"/>
      <family val="1"/>
    </font>
    <font>
      <b/>
      <i/>
      <sz val="14"/>
      <color theme="1"/>
      <name val="Bookman Old Style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sz val="28"/>
      <color theme="1"/>
      <name val="Calibri"/>
      <family val="2"/>
      <charset val="1"/>
      <scheme val="minor"/>
    </font>
    <font>
      <b/>
      <sz val="48"/>
      <color theme="1"/>
      <name val="Bookman Old Style"/>
      <family val="1"/>
    </font>
    <font>
      <b/>
      <sz val="48"/>
      <color theme="1"/>
      <name val="Calibri"/>
      <family val="2"/>
      <scheme val="minor"/>
    </font>
    <font>
      <sz val="10"/>
      <name val="Calibri"/>
      <family val="2"/>
    </font>
    <font>
      <sz val="10"/>
      <color indexed="10"/>
      <name val="Arial"/>
      <family val="2"/>
    </font>
    <font>
      <sz val="12"/>
      <name val="Bookman Old Style"/>
      <family val="1"/>
    </font>
    <font>
      <i/>
      <sz val="8"/>
      <name val="Bookman Old Style"/>
      <family val="1"/>
    </font>
    <font>
      <sz val="11"/>
      <name val="Bookman Old Style"/>
      <family val="1"/>
    </font>
    <font>
      <b/>
      <i/>
      <sz val="8"/>
      <name val="Bookman Old Style"/>
      <family val="1"/>
    </font>
    <font>
      <sz val="8"/>
      <color indexed="10"/>
      <name val="Bookman Old Style"/>
      <family val="1"/>
    </font>
    <font>
      <b/>
      <i/>
      <sz val="10"/>
      <name val="Bookman Old Style"/>
      <family val="1"/>
    </font>
    <font>
      <b/>
      <sz val="8"/>
      <color indexed="30"/>
      <name val="Bookman Old Style"/>
      <family val="1"/>
    </font>
    <font>
      <sz val="8"/>
      <color indexed="30"/>
      <name val="Bookman Old Style"/>
      <family val="1"/>
    </font>
    <font>
      <sz val="8"/>
      <color rgb="FFFF0000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Arial"/>
      <family val="2"/>
      <charset val="1"/>
    </font>
    <font>
      <sz val="12"/>
      <name val="Times New Roman"/>
      <family val="1"/>
    </font>
    <font>
      <b/>
      <sz val="8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000000"/>
      <name val="Bookman Old Style"/>
      <family val="1"/>
    </font>
    <font>
      <sz val="10"/>
      <color indexed="10"/>
      <name val="Bookman Old Style"/>
      <family val="1"/>
    </font>
    <font>
      <b/>
      <strike/>
      <sz val="10"/>
      <color indexed="9"/>
      <name val="Bookman Old Style"/>
      <family val="1"/>
    </font>
    <font>
      <strike/>
      <sz val="10"/>
      <color indexed="9"/>
      <name val="Bookman Old Style"/>
      <family val="1"/>
    </font>
    <font>
      <sz val="8"/>
      <name val="Arial"/>
      <family val="2"/>
    </font>
    <font>
      <b/>
      <sz val="10"/>
      <color rgb="FFC00000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8"/>
      <color rgb="FFFF0000"/>
      <name val="Bookman Old Style"/>
      <family val="1"/>
    </font>
    <font>
      <strike/>
      <sz val="8"/>
      <name val="Bookman Old Style"/>
      <family val="1"/>
    </font>
    <font>
      <b/>
      <sz val="10"/>
      <color rgb="FFFF0000"/>
      <name val="Bookman Old Style"/>
      <family val="1"/>
    </font>
    <font>
      <b/>
      <i/>
      <sz val="10"/>
      <color rgb="FFFF0000"/>
      <name val="Bookman Old Style"/>
      <family val="1"/>
    </font>
    <font>
      <sz val="6"/>
      <name val="Bookman Old Style"/>
      <family val="1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lightUp">
        <fgColor rgb="FF000000"/>
        <bgColor rgb="FFDDDDDD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14" fillId="0" borderId="0"/>
    <xf numFmtId="0" fontId="14" fillId="0" borderId="0"/>
    <xf numFmtId="0" fontId="14" fillId="0" borderId="0"/>
    <xf numFmtId="0" fontId="14" fillId="7" borderId="0" applyFont="0" applyBorder="0"/>
    <xf numFmtId="3" fontId="14" fillId="9" borderId="1" applyFont="0">
      <alignment horizontal="right"/>
      <protection locked="0"/>
    </xf>
    <xf numFmtId="3" fontId="14" fillId="7" borderId="1" applyFont="0">
      <alignment horizontal="right"/>
    </xf>
    <xf numFmtId="0" fontId="14" fillId="10" borderId="2" applyNumberFormat="0" applyFont="0" applyBorder="0" applyAlignment="0" applyProtection="0">
      <alignment horizontal="left"/>
    </xf>
    <xf numFmtId="3" fontId="14" fillId="10" borderId="1" applyFont="0" applyProtection="0">
      <alignment horizontal="right"/>
    </xf>
    <xf numFmtId="3" fontId="31" fillId="7" borderId="1" applyFont="0" applyFill="0" applyProtection="0">
      <alignment horizontal="right"/>
    </xf>
    <xf numFmtId="0" fontId="14" fillId="11" borderId="1" applyNumberFormat="0" applyFont="0" applyBorder="0" applyAlignment="0" applyProtection="0">
      <alignment horizontal="center"/>
    </xf>
    <xf numFmtId="10" fontId="14" fillId="10" borderId="1" applyFont="0" applyProtection="0">
      <alignment horizontal="right"/>
    </xf>
    <xf numFmtId="9" fontId="14" fillId="10" borderId="1" applyFont="0" applyProtection="0">
      <alignment horizontal="right"/>
    </xf>
    <xf numFmtId="0" fontId="14" fillId="9" borderId="1" applyFont="0" applyAlignment="0">
      <protection locked="0"/>
    </xf>
    <xf numFmtId="165" fontId="14" fillId="9" borderId="1" applyFont="0">
      <alignment horizontal="right"/>
      <protection locked="0"/>
    </xf>
    <xf numFmtId="10" fontId="14" fillId="9" borderId="1" applyFont="0">
      <alignment horizontal="right"/>
      <protection locked="0"/>
    </xf>
    <xf numFmtId="9" fontId="14" fillId="9" borderId="14" applyFont="0">
      <alignment horizontal="right"/>
      <protection locked="0"/>
    </xf>
    <xf numFmtId="0" fontId="14" fillId="9" borderId="1" applyFont="0">
      <alignment horizontal="center" wrapText="1"/>
      <protection locked="0"/>
    </xf>
    <xf numFmtId="49" fontId="14" fillId="9" borderId="1" applyFont="0" applyAlignment="0">
      <protection locked="0"/>
    </xf>
    <xf numFmtId="3" fontId="14" fillId="12" borderId="1">
      <alignment horizontal="right"/>
      <protection locked="0"/>
    </xf>
    <xf numFmtId="165" fontId="14" fillId="12" borderId="1">
      <alignment horizontal="right"/>
      <protection locked="0"/>
    </xf>
    <xf numFmtId="10" fontId="14" fillId="12" borderId="1" applyFont="0">
      <alignment horizontal="right"/>
      <protection locked="0"/>
    </xf>
    <xf numFmtId="9" fontId="14" fillId="12" borderId="1">
      <alignment horizontal="right"/>
      <protection locked="0"/>
    </xf>
    <xf numFmtId="0" fontId="14" fillId="12" borderId="1">
      <alignment horizontal="center" wrapText="1"/>
    </xf>
    <xf numFmtId="0" fontId="14" fillId="12" borderId="1" applyNumberFormat="0" applyFont="0">
      <alignment horizontal="center" wrapText="1"/>
      <protection locked="0"/>
    </xf>
    <xf numFmtId="166" fontId="14" fillId="7" borderId="1">
      <alignment horizontal="center"/>
    </xf>
    <xf numFmtId="167" fontId="14" fillId="7" borderId="1" applyFont="0">
      <alignment horizontal="right"/>
    </xf>
    <xf numFmtId="0" fontId="14" fillId="7" borderId="1" applyFont="0">
      <alignment horizontal="right"/>
    </xf>
    <xf numFmtId="165" fontId="14" fillId="7" borderId="1" applyFont="0">
      <alignment horizontal="right"/>
    </xf>
    <xf numFmtId="10" fontId="14" fillId="7" borderId="1" applyFont="0">
      <alignment horizontal="right"/>
    </xf>
    <xf numFmtId="9" fontId="14" fillId="7" borderId="1" applyFont="0">
      <alignment horizontal="right"/>
    </xf>
    <xf numFmtId="168" fontId="14" fillId="7" borderId="1" applyFont="0">
      <alignment horizontal="center" wrapText="1"/>
    </xf>
    <xf numFmtId="1" fontId="14" fillId="13" borderId="1" applyFont="0">
      <alignment horizontal="right"/>
    </xf>
    <xf numFmtId="169" fontId="14" fillId="13" borderId="1" applyFont="0"/>
    <xf numFmtId="9" fontId="14" fillId="13" borderId="1" applyFont="0">
      <alignment horizontal="right"/>
    </xf>
    <xf numFmtId="170" fontId="14" fillId="13" borderId="1" applyFont="0">
      <alignment horizontal="right"/>
    </xf>
    <xf numFmtId="10" fontId="14" fillId="13" borderId="1" applyFont="0">
      <alignment horizontal="right"/>
    </xf>
    <xf numFmtId="0" fontId="14" fillId="13" borderId="1" applyFont="0">
      <alignment horizontal="center" wrapText="1"/>
    </xf>
    <xf numFmtId="49" fontId="14" fillId="13" borderId="1" applyFont="0"/>
    <xf numFmtId="169" fontId="14" fillId="14" borderId="1" applyFont="0"/>
    <xf numFmtId="9" fontId="14" fillId="14" borderId="1" applyFont="0">
      <alignment horizontal="right"/>
    </xf>
    <xf numFmtId="169" fontId="14" fillId="15" borderId="1" applyFont="0">
      <alignment horizontal="right"/>
    </xf>
    <xf numFmtId="1" fontId="14" fillId="15" borderId="1" applyFont="0">
      <alignment horizontal="right"/>
    </xf>
    <xf numFmtId="169" fontId="14" fillId="15" borderId="1" applyFont="0"/>
    <xf numFmtId="165" fontId="14" fillId="15" borderId="1" applyFont="0"/>
    <xf numFmtId="10" fontId="14" fillId="15" borderId="1" applyFont="0">
      <alignment horizontal="right"/>
    </xf>
    <xf numFmtId="9" fontId="14" fillId="15" borderId="1" applyFont="0">
      <alignment horizontal="right"/>
    </xf>
    <xf numFmtId="170" fontId="14" fillId="15" borderId="1" applyFont="0">
      <alignment horizontal="right"/>
    </xf>
    <xf numFmtId="10" fontId="14" fillId="15" borderId="4" applyFont="0">
      <alignment horizontal="right"/>
    </xf>
    <xf numFmtId="0" fontId="14" fillId="15" borderId="1" applyFont="0">
      <alignment horizontal="center" wrapText="1"/>
      <protection locked="0"/>
    </xf>
    <xf numFmtId="49" fontId="14" fillId="15" borderId="1" applyFont="0"/>
    <xf numFmtId="9" fontId="14" fillId="0" borderId="0" applyFont="0" applyFill="0" applyBorder="0" applyAlignment="0" applyProtection="0"/>
    <xf numFmtId="0" fontId="42" fillId="0" borderId="0"/>
    <xf numFmtId="164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1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2" fillId="0" borderId="0" applyFont="0" applyFill="0" applyBorder="0" applyAlignment="0" applyProtection="0"/>
  </cellStyleXfs>
  <cellXfs count="80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/>
    <xf numFmtId="0" fontId="8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/>
    <xf numFmtId="0" fontId="1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vertical="top"/>
    </xf>
    <xf numFmtId="0" fontId="0" fillId="4" borderId="0" xfId="0" applyFill="1"/>
    <xf numFmtId="0" fontId="0" fillId="4" borderId="0" xfId="0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/>
    </xf>
    <xf numFmtId="0" fontId="8" fillId="6" borderId="1" xfId="0" quotePrefix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vertical="top"/>
    </xf>
    <xf numFmtId="0" fontId="15" fillId="6" borderId="6" xfId="0" applyFont="1" applyFill="1" applyBorder="1" applyAlignment="1">
      <alignment vertical="top"/>
    </xf>
    <xf numFmtId="0" fontId="0" fillId="4" borderId="6" xfId="0" applyFont="1" applyFill="1" applyBorder="1" applyAlignment="1">
      <alignment vertical="top"/>
    </xf>
    <xf numFmtId="0" fontId="0" fillId="4" borderId="6" xfId="0" applyFill="1" applyBorder="1" applyAlignment="1">
      <alignment horizontal="center" vertical="top"/>
    </xf>
    <xf numFmtId="0" fontId="0" fillId="4" borderId="6" xfId="0" applyFill="1" applyBorder="1" applyAlignment="1">
      <alignment vertical="top"/>
    </xf>
    <xf numFmtId="0" fontId="17" fillId="0" borderId="6" xfId="0" applyFont="1" applyBorder="1" applyAlignment="1">
      <alignment horizontal="center" vertical="top"/>
    </xf>
    <xf numFmtId="0" fontId="16" fillId="0" borderId="6" xfId="0" applyFont="1" applyBorder="1" applyAlignment="1">
      <alignment horizontal="left" vertical="top" indent="3"/>
    </xf>
    <xf numFmtId="0" fontId="0" fillId="4" borderId="6" xfId="0" applyFont="1" applyFill="1" applyBorder="1" applyAlignment="1">
      <alignment horizontal="center" vertical="top"/>
    </xf>
    <xf numFmtId="0" fontId="16" fillId="0" borderId="6" xfId="0" applyFont="1" applyBorder="1" applyAlignment="1">
      <alignment horizontal="left" vertical="top" indent="5"/>
    </xf>
    <xf numFmtId="0" fontId="16" fillId="5" borderId="6" xfId="0" applyFont="1" applyFill="1" applyBorder="1" applyAlignment="1">
      <alignment vertical="top"/>
    </xf>
    <xf numFmtId="0" fontId="16" fillId="0" borderId="6" xfId="0" applyFont="1" applyBorder="1" applyAlignment="1">
      <alignment horizontal="left" vertical="top" indent="8"/>
    </xf>
    <xf numFmtId="0" fontId="16" fillId="0" borderId="6" xfId="0" applyFont="1" applyBorder="1" applyAlignment="1">
      <alignment horizontal="left" vertical="top" indent="12"/>
    </xf>
    <xf numFmtId="0" fontId="16" fillId="0" borderId="6" xfId="0" applyFont="1" applyBorder="1" applyAlignment="1">
      <alignment horizontal="left" vertical="top" wrapText="1" indent="12"/>
    </xf>
    <xf numFmtId="0" fontId="16" fillId="0" borderId="6" xfId="0" applyFont="1" applyBorder="1" applyAlignment="1">
      <alignment horizontal="left" vertical="top" indent="17"/>
    </xf>
    <xf numFmtId="0" fontId="16" fillId="0" borderId="6" xfId="0" applyFont="1" applyFill="1" applyBorder="1" applyAlignment="1">
      <alignment horizontal="left" vertical="top" wrapText="1" indent="12"/>
    </xf>
    <xf numFmtId="0" fontId="16" fillId="0" borderId="6" xfId="0" applyFont="1" applyFill="1" applyBorder="1" applyAlignment="1">
      <alignment horizontal="left" vertical="top" indent="17"/>
    </xf>
    <xf numFmtId="0" fontId="16" fillId="0" borderId="6" xfId="0" applyFont="1" applyFill="1" applyBorder="1" applyAlignment="1">
      <alignment horizontal="left" vertical="top" indent="5"/>
    </xf>
    <xf numFmtId="0" fontId="16" fillId="0" borderId="6" xfId="0" applyFont="1" applyBorder="1" applyAlignment="1">
      <alignment horizontal="left" vertical="top" wrapText="1" indent="8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 indent="5"/>
    </xf>
    <xf numFmtId="0" fontId="16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 wrapText="1" indent="3"/>
    </xf>
    <xf numFmtId="0" fontId="16" fillId="0" borderId="6" xfId="0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left" vertical="top" wrapText="1"/>
    </xf>
    <xf numFmtId="0" fontId="0" fillId="4" borderId="6" xfId="0" applyFill="1" applyBorder="1" applyAlignment="1">
      <alignment vertical="top" wrapText="1"/>
    </xf>
    <xf numFmtId="0" fontId="16" fillId="0" borderId="6" xfId="0" applyFont="1" applyFill="1" applyBorder="1" applyAlignment="1">
      <alignment vertical="top"/>
    </xf>
    <xf numFmtId="0" fontId="16" fillId="5" borderId="6" xfId="0" applyFont="1" applyFill="1" applyBorder="1" applyAlignment="1">
      <alignment horizontal="center" vertical="top"/>
    </xf>
    <xf numFmtId="1" fontId="0" fillId="4" borderId="6" xfId="0" applyNumberFormat="1" applyFill="1" applyBorder="1" applyAlignment="1">
      <alignment horizontal="left" vertical="top"/>
    </xf>
    <xf numFmtId="0" fontId="16" fillId="0" borderId="6" xfId="0" applyFont="1" applyBorder="1" applyAlignment="1">
      <alignment horizontal="left" vertical="top" indent="2"/>
    </xf>
    <xf numFmtId="0" fontId="0" fillId="4" borderId="6" xfId="0" applyFill="1" applyBorder="1" applyAlignment="1">
      <alignment horizontal="left" vertical="top"/>
    </xf>
    <xf numFmtId="0" fontId="15" fillId="6" borderId="6" xfId="0" quotePrefix="1" applyFont="1" applyFill="1" applyBorder="1" applyAlignment="1">
      <alignment vertical="top"/>
    </xf>
    <xf numFmtId="0" fontId="15" fillId="6" borderId="6" xfId="0" applyFont="1" applyFill="1" applyBorder="1" applyAlignment="1">
      <alignment horizontal="left" vertical="top"/>
    </xf>
    <xf numFmtId="0" fontId="16" fillId="5" borderId="6" xfId="0" applyFont="1" applyFill="1" applyBorder="1" applyAlignment="1">
      <alignment horizontal="left" vertical="top"/>
    </xf>
    <xf numFmtId="0" fontId="5" fillId="6" borderId="6" xfId="0" applyFont="1" applyFill="1" applyBorder="1" applyAlignment="1">
      <alignment horizontal="left" vertical="top"/>
    </xf>
    <xf numFmtId="0" fontId="15" fillId="6" borderId="6" xfId="0" quotePrefix="1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12"/>
    </xf>
    <xf numFmtId="0" fontId="2" fillId="0" borderId="6" xfId="0" applyFont="1" applyFill="1" applyBorder="1" applyAlignment="1">
      <alignment horizontal="left" vertical="top" indent="8"/>
    </xf>
    <xf numFmtId="0" fontId="2" fillId="0" borderId="6" xfId="0" applyFont="1" applyFill="1" applyBorder="1" applyAlignment="1">
      <alignment horizontal="left" vertical="top" indent="17"/>
    </xf>
    <xf numFmtId="0" fontId="2" fillId="0" borderId="6" xfId="0" applyFont="1" applyFill="1" applyBorder="1" applyAlignment="1">
      <alignment horizontal="left" vertical="top" indent="3"/>
    </xf>
    <xf numFmtId="0" fontId="3" fillId="4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indent="5"/>
    </xf>
    <xf numFmtId="0" fontId="2" fillId="0" borderId="6" xfId="0" applyFont="1" applyFill="1" applyBorder="1" applyAlignment="1">
      <alignment horizontal="left" vertical="top" wrapText="1" indent="8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 indent="5"/>
    </xf>
    <xf numFmtId="0" fontId="2" fillId="0" borderId="6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indent="2"/>
    </xf>
    <xf numFmtId="0" fontId="27" fillId="0" borderId="0" xfId="0" applyFont="1"/>
    <xf numFmtId="0" fontId="27" fillId="0" borderId="0" xfId="0" applyFont="1" applyAlignment="1"/>
    <xf numFmtId="0" fontId="30" fillId="7" borderId="0" xfId="4" applyFont="1" applyAlignment="1">
      <alignment vertical="center"/>
    </xf>
    <xf numFmtId="0" fontId="30" fillId="7" borderId="0" xfId="4" applyFont="1" applyBorder="1" applyAlignment="1">
      <alignment vertical="center"/>
    </xf>
    <xf numFmtId="0" fontId="30" fillId="7" borderId="0" xfId="4" applyFont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22" fillId="7" borderId="0" xfId="4" applyFont="1" applyAlignment="1">
      <alignment vertical="center"/>
    </xf>
    <xf numFmtId="0" fontId="22" fillId="0" borderId="0" xfId="4" applyFont="1" applyFill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applyFont="1" applyFill="1" applyBorder="1" applyAlignment="1">
      <alignment horizontal="center" vertical="center"/>
    </xf>
    <xf numFmtId="3" fontId="21" fillId="0" borderId="1" xfId="8" applyFont="1" applyFill="1" applyBorder="1" applyAlignment="1" applyProtection="1">
      <alignment horizontal="center" vertical="center"/>
    </xf>
    <xf numFmtId="3" fontId="22" fillId="9" borderId="1" xfId="5" applyFont="1" applyFill="1" applyBorder="1" applyAlignment="1" applyProtection="1">
      <alignment horizontal="right" vertical="center"/>
      <protection locked="0"/>
    </xf>
    <xf numFmtId="3" fontId="22" fillId="0" borderId="1" xfId="5" applyFont="1" applyFill="1" applyBorder="1" applyAlignment="1" applyProtection="1">
      <alignment horizontal="center" vertical="center"/>
      <protection locked="0"/>
    </xf>
    <xf numFmtId="3" fontId="22" fillId="9" borderId="1" xfId="5" applyFont="1" applyBorder="1" applyAlignment="1" applyProtection="1">
      <alignment horizontal="right" vertical="center"/>
      <protection locked="0"/>
    </xf>
    <xf numFmtId="0" fontId="21" fillId="7" borderId="1" xfId="4" quotePrefix="1" applyFont="1" applyFill="1" applyBorder="1" applyAlignment="1" applyProtection="1">
      <alignment horizontal="center" vertical="center"/>
    </xf>
    <xf numFmtId="3" fontId="22" fillId="0" borderId="0" xfId="5" applyFont="1" applyFill="1" applyBorder="1" applyAlignment="1" applyProtection="1">
      <alignment horizontal="center" vertical="center"/>
      <protection locked="0"/>
    </xf>
    <xf numFmtId="3" fontId="21" fillId="0" borderId="0" xfId="4" applyNumberFormat="1" applyFont="1" applyFill="1" applyBorder="1" applyAlignment="1" applyProtection="1">
      <alignment horizontal="center" vertical="center"/>
    </xf>
    <xf numFmtId="3" fontId="22" fillId="0" borderId="1" xfId="6" applyFont="1" applyFill="1" applyBorder="1" applyAlignment="1" applyProtection="1">
      <alignment horizontal="center" vertical="center"/>
    </xf>
    <xf numFmtId="3" fontId="22" fillId="9" borderId="1" xfId="5" applyFont="1" applyFill="1" applyBorder="1" applyAlignment="1" applyProtection="1">
      <alignment horizontal="center" vertical="center"/>
      <protection locked="0"/>
    </xf>
    <xf numFmtId="3" fontId="22" fillId="9" borderId="1" xfId="6" applyFont="1" applyFill="1" applyBorder="1" applyAlignment="1" applyProtection="1">
      <alignment horizontal="center" vertical="center"/>
    </xf>
    <xf numFmtId="3" fontId="22" fillId="9" borderId="1" xfId="5" applyFont="1" applyBorder="1" applyAlignment="1" applyProtection="1">
      <alignment horizontal="center" vertical="center"/>
      <protection locked="0"/>
    </xf>
    <xf numFmtId="3" fontId="22" fillId="0" borderId="1" xfId="4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32" fillId="7" borderId="0" xfId="4" applyFont="1" applyAlignment="1">
      <alignment vertical="center"/>
    </xf>
    <xf numFmtId="0" fontId="32" fillId="0" borderId="0" xfId="4" applyFont="1" applyFill="1" applyAlignment="1">
      <alignment vertical="center"/>
    </xf>
    <xf numFmtId="0" fontId="22" fillId="7" borderId="0" xfId="4" applyNumberFormat="1" applyFont="1" applyFill="1" applyBorder="1" applyAlignment="1" applyProtection="1">
      <alignment horizontal="left" vertical="center"/>
    </xf>
    <xf numFmtId="3" fontId="22" fillId="7" borderId="0" xfId="4" applyNumberFormat="1" applyFont="1" applyFill="1" applyBorder="1" applyAlignment="1" applyProtection="1">
      <alignment horizontal="center" vertical="center"/>
    </xf>
    <xf numFmtId="0" fontId="22" fillId="7" borderId="0" xfId="4" applyNumberFormat="1" applyFont="1" applyFill="1" applyBorder="1" applyProtection="1"/>
    <xf numFmtId="3" fontId="22" fillId="7" borderId="0" xfId="4" applyNumberFormat="1" applyFont="1" applyFill="1" applyBorder="1" applyAlignment="1" applyProtection="1">
      <alignment vertical="center"/>
    </xf>
    <xf numFmtId="0" fontId="22" fillId="0" borderId="0" xfId="4" applyFont="1" applyFill="1" applyAlignment="1">
      <alignment horizontal="center" vertical="center"/>
    </xf>
    <xf numFmtId="3" fontId="21" fillId="7" borderId="1" xfId="4" quotePrefix="1" applyNumberFormat="1" applyFont="1" applyFill="1" applyBorder="1" applyAlignment="1" applyProtection="1">
      <alignment horizontal="center" vertical="center"/>
    </xf>
    <xf numFmtId="0" fontId="22" fillId="7" borderId="1" xfId="4" applyNumberFormat="1" applyFont="1" applyFill="1" applyBorder="1" applyAlignment="1" applyProtection="1">
      <alignment horizontal="left" vertical="center"/>
    </xf>
    <xf numFmtId="3" fontId="21" fillId="7" borderId="0" xfId="4" applyNumberFormat="1" applyFont="1" applyFill="1" applyBorder="1" applyAlignment="1" applyProtection="1">
      <alignment horizontal="center"/>
    </xf>
    <xf numFmtId="0" fontId="22" fillId="7" borderId="0" xfId="4" applyNumberFormat="1" applyFont="1" applyFill="1" applyBorder="1" applyAlignment="1" applyProtection="1">
      <alignment horizontal="center"/>
    </xf>
    <xf numFmtId="0" fontId="21" fillId="7" borderId="0" xfId="4" applyFont="1" applyAlignment="1">
      <alignment vertical="center"/>
    </xf>
    <xf numFmtId="0" fontId="21" fillId="7" borderId="18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Protection="1"/>
    <xf numFmtId="0" fontId="21" fillId="7" borderId="0" xfId="4" applyNumberFormat="1" applyFont="1" applyFill="1" applyBorder="1" applyAlignment="1" applyProtection="1">
      <alignment horizontal="center" vertical="top" wrapText="1"/>
    </xf>
    <xf numFmtId="0" fontId="21" fillId="7" borderId="15" xfId="4" applyNumberFormat="1" applyFont="1" applyFill="1" applyBorder="1" applyAlignment="1" applyProtection="1">
      <alignment horizontal="center" vertical="top"/>
    </xf>
    <xf numFmtId="9" fontId="21" fillId="7" borderId="1" xfId="51" applyFont="1" applyFill="1" applyBorder="1" applyAlignment="1" applyProtection="1">
      <alignment horizontal="center" vertical="center"/>
    </xf>
    <xf numFmtId="0" fontId="21" fillId="7" borderId="10" xfId="4" quotePrefix="1" applyNumberFormat="1" applyFont="1" applyFill="1" applyBorder="1" applyAlignment="1" applyProtection="1">
      <alignment horizontal="center" vertical="center"/>
    </xf>
    <xf numFmtId="3" fontId="21" fillId="7" borderId="10" xfId="4" quotePrefix="1" applyNumberFormat="1" applyFont="1" applyFill="1" applyBorder="1" applyAlignment="1" applyProtection="1">
      <alignment horizontal="center" vertical="center" wrapText="1"/>
    </xf>
    <xf numFmtId="9" fontId="21" fillId="7" borderId="1" xfId="51" quotePrefix="1" applyFont="1" applyFill="1" applyBorder="1" applyAlignment="1" applyProtection="1">
      <alignment horizontal="center" vertical="top"/>
    </xf>
    <xf numFmtId="0" fontId="21" fillId="7" borderId="10" xfId="4" applyNumberFormat="1" applyFont="1" applyFill="1" applyBorder="1" applyAlignment="1" applyProtection="1">
      <alignment horizontal="left" vertical="center"/>
    </xf>
    <xf numFmtId="9" fontId="22" fillId="7" borderId="1" xfId="51" applyFont="1" applyFill="1" applyBorder="1" applyAlignment="1" applyProtection="1">
      <alignment horizontal="center" vertical="center"/>
      <protection locked="0"/>
    </xf>
    <xf numFmtId="0" fontId="22" fillId="7" borderId="15" xfId="4" applyNumberFormat="1" applyFont="1" applyFill="1" applyBorder="1" applyAlignment="1" applyProtection="1">
      <alignment horizontal="center" vertical="top"/>
    </xf>
    <xf numFmtId="3" fontId="22" fillId="9" borderId="1" xfId="5" applyFont="1" applyBorder="1" applyProtection="1">
      <alignment horizontal="right"/>
      <protection locked="0"/>
    </xf>
    <xf numFmtId="3" fontId="22" fillId="9" borderId="1" xfId="5" applyFont="1" applyBorder="1" applyAlignment="1" applyProtection="1">
      <alignment horizontal="center"/>
      <protection locked="0"/>
    </xf>
    <xf numFmtId="3" fontId="22" fillId="7" borderId="1" xfId="6" applyFont="1" applyBorder="1" applyAlignment="1" applyProtection="1">
      <alignment horizontal="center" vertical="center"/>
    </xf>
    <xf numFmtId="0" fontId="36" fillId="7" borderId="3" xfId="4" applyNumberFormat="1" applyFont="1" applyFill="1" applyBorder="1" applyAlignment="1" applyProtection="1">
      <alignment horizontal="left" vertical="center"/>
    </xf>
    <xf numFmtId="3" fontId="36" fillId="7" borderId="0" xfId="4" applyNumberFormat="1" applyFont="1" applyFill="1" applyBorder="1" applyAlignment="1" applyProtection="1">
      <alignment horizontal="center" vertical="center"/>
    </xf>
    <xf numFmtId="0" fontId="36" fillId="7" borderId="0" xfId="4" applyNumberFormat="1" applyFont="1" applyFill="1" applyBorder="1" applyProtection="1"/>
    <xf numFmtId="3" fontId="36" fillId="7" borderId="0" xfId="4" applyNumberFormat="1" applyFont="1" applyFill="1" applyBorder="1" applyAlignment="1" applyProtection="1">
      <alignment vertical="center"/>
    </xf>
    <xf numFmtId="3" fontId="22" fillId="7" borderId="0" xfId="4" applyNumberFormat="1" applyFont="1" applyFill="1" applyBorder="1" applyProtection="1"/>
    <xf numFmtId="0" fontId="21" fillId="0" borderId="1" xfId="7" applyNumberFormat="1" applyFont="1" applyFill="1" applyBorder="1" applyAlignment="1" applyProtection="1">
      <alignment vertical="center"/>
    </xf>
    <xf numFmtId="3" fontId="21" fillId="0" borderId="1" xfId="4" quotePrefix="1" applyNumberFormat="1" applyFont="1" applyFill="1" applyBorder="1" applyAlignment="1" applyProtection="1">
      <alignment horizontal="center" vertical="center"/>
    </xf>
    <xf numFmtId="0" fontId="21" fillId="0" borderId="0" xfId="4" applyNumberFormat="1" applyFont="1" applyFill="1" applyBorder="1" applyProtection="1"/>
    <xf numFmtId="0" fontId="21" fillId="7" borderId="0" xfId="4" applyFont="1" applyAlignment="1">
      <alignment horizontal="center" vertical="center"/>
    </xf>
    <xf numFmtId="3" fontId="21" fillId="7" borderId="0" xfId="4" applyNumberFormat="1" applyFont="1" applyFill="1" applyBorder="1" applyProtection="1"/>
    <xf numFmtId="3" fontId="21" fillId="7" borderId="0" xfId="4" applyNumberFormat="1" applyFont="1" applyFill="1" applyBorder="1" applyAlignment="1" applyProtection="1">
      <alignment horizontal="center" vertical="center"/>
    </xf>
    <xf numFmtId="0" fontId="22" fillId="7" borderId="0" xfId="4" applyFont="1" applyAlignment="1">
      <alignment horizontal="center" vertical="center"/>
    </xf>
    <xf numFmtId="3" fontId="36" fillId="7" borderId="0" xfId="4" applyNumberFormat="1" applyFont="1" applyAlignment="1" applyProtection="1">
      <alignment vertical="center"/>
    </xf>
    <xf numFmtId="0" fontId="22" fillId="7" borderId="18" xfId="4" applyNumberFormat="1" applyFont="1" applyFill="1" applyBorder="1" applyAlignment="1" applyProtection="1">
      <alignment horizontal="right" wrapText="1"/>
    </xf>
    <xf numFmtId="9" fontId="22" fillId="7" borderId="1" xfId="51" applyNumberFormat="1" applyFont="1" applyFill="1" applyBorder="1" applyAlignment="1" applyProtection="1">
      <alignment horizontal="center" vertical="center"/>
    </xf>
    <xf numFmtId="3" fontId="22" fillId="9" borderId="1" xfId="5" applyFont="1" applyFill="1" applyBorder="1" applyProtection="1">
      <alignment horizontal="right"/>
      <protection locked="0"/>
    </xf>
    <xf numFmtId="3" fontId="22" fillId="9" borderId="1" xfId="5" applyFont="1" applyFill="1" applyBorder="1" applyAlignment="1" applyProtection="1">
      <alignment horizontal="center"/>
      <protection locked="0"/>
    </xf>
    <xf numFmtId="9" fontId="22" fillId="7" borderId="1" xfId="51" applyFont="1" applyFill="1" applyBorder="1" applyAlignment="1" applyProtection="1">
      <alignment horizontal="center" vertical="center"/>
    </xf>
    <xf numFmtId="0" fontId="21" fillId="7" borderId="0" xfId="4" applyNumberFormat="1" applyFont="1" applyFill="1" applyBorder="1" applyAlignment="1" applyProtection="1">
      <alignment horizontal="left"/>
    </xf>
    <xf numFmtId="0" fontId="22" fillId="7" borderId="10" xfId="4" applyNumberFormat="1" applyFont="1" applyFill="1" applyBorder="1" applyAlignment="1" applyProtection="1">
      <alignment horizontal="left" vertical="center"/>
    </xf>
    <xf numFmtId="0" fontId="22" fillId="7" borderId="18" xfId="4" applyNumberFormat="1" applyFont="1" applyFill="1" applyBorder="1" applyAlignment="1" applyProtection="1">
      <alignment horizontal="center" vertical="top" wrapText="1"/>
    </xf>
    <xf numFmtId="3" fontId="22" fillId="9" borderId="10" xfId="4" applyNumberFormat="1" applyFont="1" applyFill="1" applyBorder="1" applyAlignment="1" applyProtection="1">
      <alignment horizontal="center" vertical="center" wrapText="1"/>
    </xf>
    <xf numFmtId="9" fontId="22" fillId="9" borderId="1" xfId="51" applyFont="1" applyFill="1" applyBorder="1" applyAlignment="1" applyProtection="1">
      <alignment horizontal="center" vertical="top"/>
    </xf>
    <xf numFmtId="0" fontId="21" fillId="0" borderId="0" xfId="7" applyNumberFormat="1" applyFont="1" applyFill="1" applyBorder="1" applyAlignment="1" applyProtection="1">
      <alignment vertical="center"/>
    </xf>
    <xf numFmtId="3" fontId="21" fillId="0" borderId="0" xfId="4" quotePrefix="1" applyNumberFormat="1" applyFont="1" applyFill="1" applyBorder="1" applyAlignment="1" applyProtection="1">
      <alignment horizontal="center" vertical="center"/>
    </xf>
    <xf numFmtId="3" fontId="21" fillId="0" borderId="0" xfId="8" applyFont="1" applyFill="1" applyBorder="1" applyAlignment="1" applyProtection="1">
      <alignment horizontal="center" vertical="center"/>
    </xf>
    <xf numFmtId="3" fontId="22" fillId="7" borderId="0" xfId="4" applyNumberFormat="1" applyFont="1" applyAlignment="1" applyProtection="1">
      <alignment vertical="center"/>
    </xf>
    <xf numFmtId="0" fontId="21" fillId="7" borderId="0" xfId="4" applyFont="1" applyAlignment="1"/>
    <xf numFmtId="0" fontId="21" fillId="7" borderId="0" xfId="4" applyNumberFormat="1" applyFont="1" applyFill="1" applyBorder="1" applyAlignment="1" applyProtection="1"/>
    <xf numFmtId="0" fontId="22" fillId="0" borderId="1" xfId="4" applyNumberFormat="1" applyFont="1" applyFill="1" applyBorder="1" applyAlignment="1" applyProtection="1">
      <alignment horizontal="left" vertical="center"/>
    </xf>
    <xf numFmtId="0" fontId="22" fillId="7" borderId="3" xfId="4" applyNumberFormat="1" applyFont="1" applyFill="1" applyBorder="1" applyAlignment="1" applyProtection="1">
      <alignment horizontal="left" vertical="center"/>
    </xf>
    <xf numFmtId="0" fontId="21" fillId="0" borderId="0" xfId="4" applyFont="1" applyFill="1" applyAlignment="1">
      <alignment vertical="center"/>
    </xf>
    <xf numFmtId="3" fontId="21" fillId="0" borderId="0" xfId="4" applyNumberFormat="1" applyFont="1" applyFill="1" applyBorder="1" applyProtection="1"/>
    <xf numFmtId="3" fontId="21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/>
    </xf>
    <xf numFmtId="0" fontId="38" fillId="7" borderId="0" xfId="4" applyNumberFormat="1" applyFont="1" applyFill="1" applyBorder="1" applyAlignment="1" applyProtection="1">
      <alignment horizontal="center"/>
    </xf>
    <xf numFmtId="0" fontId="39" fillId="0" borderId="0" xfId="4" applyFont="1" applyFill="1" applyAlignment="1">
      <alignment horizontal="center" vertical="center"/>
    </xf>
    <xf numFmtId="0" fontId="39" fillId="7" borderId="0" xfId="4" applyNumberFormat="1" applyFont="1" applyFill="1" applyBorder="1" applyAlignment="1" applyProtection="1">
      <alignment horizontal="left" vertical="center"/>
    </xf>
    <xf numFmtId="3" fontId="39" fillId="7" borderId="0" xfId="4" applyNumberFormat="1" applyFont="1" applyFill="1" applyBorder="1" applyAlignment="1" applyProtection="1">
      <alignment horizontal="center" vertical="center"/>
    </xf>
    <xf numFmtId="0" fontId="39" fillId="7" borderId="0" xfId="4" applyNumberFormat="1" applyFont="1" applyFill="1" applyBorder="1" applyProtection="1"/>
    <xf numFmtId="3" fontId="39" fillId="7" borderId="0" xfId="4" applyNumberFormat="1" applyFont="1" applyFill="1" applyBorder="1" applyAlignment="1" applyProtection="1">
      <alignment vertical="center"/>
    </xf>
    <xf numFmtId="0" fontId="22" fillId="7" borderId="1" xfId="4" applyNumberFormat="1" applyFont="1" applyFill="1" applyBorder="1" applyAlignment="1" applyProtection="1">
      <alignment horizontal="left" vertical="center" wrapText="1"/>
    </xf>
    <xf numFmtId="9" fontId="22" fillId="7" borderId="1" xfId="51" applyFont="1" applyFill="1" applyBorder="1" applyAlignment="1" applyProtection="1">
      <alignment horizontal="center" vertical="center" wrapText="1"/>
      <protection locked="0"/>
    </xf>
    <xf numFmtId="0" fontId="22" fillId="7" borderId="0" xfId="4" applyFont="1" applyAlignment="1">
      <alignment vertical="top" wrapText="1"/>
    </xf>
    <xf numFmtId="0" fontId="22" fillId="7" borderId="1" xfId="4" applyNumberFormat="1" applyFont="1" applyFill="1" applyBorder="1" applyAlignment="1" applyProtection="1">
      <alignment vertical="center" wrapText="1"/>
    </xf>
    <xf numFmtId="0" fontId="22" fillId="7" borderId="1" xfId="4" applyFont="1" applyBorder="1" applyAlignment="1">
      <alignment horizontal="center" vertical="center" wrapText="1"/>
    </xf>
    <xf numFmtId="0" fontId="22" fillId="7" borderId="0" xfId="4" applyNumberFormat="1" applyFont="1" applyFill="1" applyBorder="1" applyAlignment="1" applyProtection="1">
      <alignment vertical="top" wrapText="1"/>
    </xf>
    <xf numFmtId="3" fontId="22" fillId="7" borderId="0" xfId="4" applyNumberFormat="1" applyFont="1" applyAlignment="1" applyProtection="1">
      <alignment vertical="center" wrapText="1"/>
    </xf>
    <xf numFmtId="3" fontId="22" fillId="7" borderId="0" xfId="4" applyNumberFormat="1" applyFont="1" applyFill="1" applyBorder="1" applyAlignment="1" applyProtection="1">
      <alignment horizontal="center" vertical="center" wrapText="1"/>
    </xf>
    <xf numFmtId="3" fontId="22" fillId="7" borderId="0" xfId="4" applyNumberFormat="1" applyFont="1" applyFill="1" applyBorder="1" applyAlignment="1" applyProtection="1">
      <alignment vertical="top" wrapText="1"/>
    </xf>
    <xf numFmtId="3" fontId="22" fillId="7" borderId="0" xfId="4" applyNumberFormat="1" applyFont="1" applyFill="1" applyBorder="1" applyAlignment="1" applyProtection="1">
      <alignment horizontal="center" vertical="top" wrapText="1"/>
    </xf>
    <xf numFmtId="0" fontId="22" fillId="7" borderId="0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Alignment="1" applyProtection="1">
      <alignment horizontal="left" vertical="center"/>
    </xf>
    <xf numFmtId="3" fontId="21" fillId="7" borderId="1" xfId="4" applyNumberFormat="1" applyFont="1" applyFill="1" applyBorder="1" applyAlignment="1" applyProtection="1">
      <alignment horizontal="center" vertical="center" wrapText="1"/>
    </xf>
    <xf numFmtId="0" fontId="22" fillId="0" borderId="0" xfId="4" applyNumberFormat="1" applyFont="1" applyFill="1" applyBorder="1" applyProtection="1"/>
    <xf numFmtId="3" fontId="22" fillId="0" borderId="0" xfId="4" applyNumberFormat="1" applyFont="1" applyFill="1" applyBorder="1" applyAlignment="1" applyProtection="1">
      <alignment horizontal="center" vertical="center"/>
    </xf>
    <xf numFmtId="9" fontId="22" fillId="0" borderId="0" xfId="51" applyFont="1" applyFill="1" applyBorder="1" applyAlignment="1" applyProtection="1">
      <alignment horizontal="center" vertical="center"/>
    </xf>
    <xf numFmtId="0" fontId="22" fillId="7" borderId="16" xfId="4" applyNumberFormat="1" applyFont="1" applyFill="1" applyBorder="1" applyAlignment="1" applyProtection="1">
      <alignment horizontal="left" vertical="center"/>
    </xf>
    <xf numFmtId="3" fontId="22" fillId="0" borderId="16" xfId="6" applyFont="1" applyFill="1" applyBorder="1" applyAlignment="1" applyProtection="1">
      <alignment horizontal="center" vertical="center"/>
    </xf>
    <xf numFmtId="0" fontId="21" fillId="0" borderId="1" xfId="4" applyNumberFormat="1" applyFont="1" applyFill="1" applyBorder="1" applyAlignment="1" applyProtection="1">
      <alignment horizontal="center" vertical="center"/>
    </xf>
    <xf numFmtId="3" fontId="21" fillId="0" borderId="1" xfId="6" applyFont="1" applyFill="1" applyBorder="1" applyAlignment="1" applyProtection="1">
      <alignment horizontal="center" vertical="center" wrapText="1"/>
    </xf>
    <xf numFmtId="3" fontId="21" fillId="0" borderId="1" xfId="4" applyNumberFormat="1" applyFont="1" applyFill="1" applyBorder="1" applyAlignment="1" applyProtection="1">
      <alignment horizontal="center" vertical="center"/>
    </xf>
    <xf numFmtId="0" fontId="21" fillId="0" borderId="1" xfId="4" quotePrefix="1" applyNumberFormat="1" applyFont="1" applyFill="1" applyBorder="1" applyAlignment="1" applyProtection="1">
      <alignment horizontal="center" vertical="center"/>
    </xf>
    <xf numFmtId="3" fontId="21" fillId="0" borderId="1" xfId="6" quotePrefix="1" applyFont="1" applyFill="1" applyBorder="1" applyAlignment="1" applyProtection="1">
      <alignment horizontal="center" vertical="center"/>
    </xf>
    <xf numFmtId="0" fontId="21" fillId="0" borderId="0" xfId="4" applyFont="1" applyFill="1" applyAlignment="1">
      <alignment horizontal="center" vertical="center"/>
    </xf>
    <xf numFmtId="3" fontId="22" fillId="7" borderId="1" xfId="4" applyNumberFormat="1" applyFont="1" applyFill="1" applyBorder="1" applyAlignment="1" applyProtection="1">
      <alignment horizontal="center" vertical="center"/>
    </xf>
    <xf numFmtId="0" fontId="22" fillId="7" borderId="1" xfId="4" applyNumberFormat="1" applyFont="1" applyFill="1" applyBorder="1" applyAlignment="1" applyProtection="1">
      <alignment horizontal="left" vertical="top" wrapText="1"/>
    </xf>
    <xf numFmtId="3" fontId="22" fillId="9" borderId="1" xfId="6" applyFont="1" applyFill="1" applyBorder="1" applyAlignment="1" applyProtection="1">
      <alignment horizontal="center" vertical="top"/>
    </xf>
    <xf numFmtId="0" fontId="22" fillId="7" borderId="0" xfId="4" applyNumberFormat="1" applyFont="1" applyFill="1" applyBorder="1" applyAlignment="1" applyProtection="1">
      <alignment vertical="top"/>
    </xf>
    <xf numFmtId="9" fontId="22" fillId="7" borderId="1" xfId="51" applyFont="1" applyFill="1" applyBorder="1" applyAlignment="1" applyProtection="1">
      <alignment horizontal="center" vertical="top"/>
    </xf>
    <xf numFmtId="3" fontId="22" fillId="7" borderId="1" xfId="4" applyNumberFormat="1" applyFont="1" applyFill="1" applyBorder="1" applyAlignment="1" applyProtection="1">
      <alignment horizontal="center" vertical="top"/>
    </xf>
    <xf numFmtId="3" fontId="22" fillId="7" borderId="0" xfId="4" applyNumberFormat="1" applyFont="1" applyFill="1" applyBorder="1" applyAlignment="1" applyProtection="1">
      <alignment vertical="top"/>
    </xf>
    <xf numFmtId="3" fontId="22" fillId="7" borderId="0" xfId="4" applyNumberFormat="1" applyFont="1" applyFill="1" applyBorder="1" applyAlignment="1" applyProtection="1">
      <alignment horizontal="center" vertical="top"/>
    </xf>
    <xf numFmtId="0" fontId="22" fillId="7" borderId="0" xfId="4" applyNumberFormat="1" applyFont="1" applyFill="1" applyBorder="1" applyAlignment="1" applyProtection="1">
      <alignment horizontal="center" vertical="top"/>
    </xf>
    <xf numFmtId="0" fontId="22" fillId="7" borderId="0" xfId="4" applyFont="1" applyAlignment="1">
      <alignment vertical="top"/>
    </xf>
    <xf numFmtId="3" fontId="22" fillId="0" borderId="0" xfId="6" applyFont="1" applyFill="1" applyBorder="1" applyAlignment="1" applyProtection="1">
      <alignment horizontal="center" vertical="center"/>
    </xf>
    <xf numFmtId="0" fontId="21" fillId="7" borderId="18" xfId="4" applyNumberFormat="1" applyFont="1" applyFill="1" applyBorder="1" applyAlignment="1" applyProtection="1">
      <alignment horizontal="center" vertical="center" wrapText="1"/>
    </xf>
    <xf numFmtId="9" fontId="22" fillId="7" borderId="10" xfId="51" applyFont="1" applyFill="1" applyBorder="1" applyAlignment="1" applyProtection="1">
      <alignment horizontal="center" vertical="center" wrapText="1"/>
    </xf>
    <xf numFmtId="3" fontId="22" fillId="9" borderId="1" xfId="5" applyFont="1" applyBorder="1" applyAlignment="1" applyProtection="1">
      <alignment horizontal="right" wrapText="1"/>
      <protection locked="0"/>
    </xf>
    <xf numFmtId="3" fontId="22" fillId="9" borderId="1" xfId="5" applyFont="1" applyBorder="1" applyAlignment="1" applyProtection="1">
      <alignment horizontal="center" wrapText="1"/>
      <protection locked="0"/>
    </xf>
    <xf numFmtId="0" fontId="22" fillId="0" borderId="16" xfId="4" applyNumberFormat="1" applyFont="1" applyFill="1" applyBorder="1" applyAlignment="1" applyProtection="1">
      <alignment horizontal="left" vertical="center"/>
    </xf>
    <xf numFmtId="3" fontId="22" fillId="0" borderId="0" xfId="4" applyNumberFormat="1" applyFont="1" applyFill="1" applyBorder="1" applyProtection="1"/>
    <xf numFmtId="0" fontId="22" fillId="0" borderId="0" xfId="4" applyNumberFormat="1" applyFont="1" applyFill="1" applyBorder="1" applyAlignment="1" applyProtection="1">
      <alignment horizontal="center"/>
    </xf>
    <xf numFmtId="0" fontId="40" fillId="7" borderId="0" xfId="4" applyFont="1" applyAlignment="1">
      <alignment vertical="center"/>
    </xf>
    <xf numFmtId="0" fontId="40" fillId="7" borderId="0" xfId="4" quotePrefix="1" applyFont="1" applyAlignment="1">
      <alignment vertical="center"/>
    </xf>
    <xf numFmtId="0" fontId="22" fillId="7" borderId="0" xfId="4" applyFont="1" applyAlignment="1">
      <alignment horizontal="right" vertical="center"/>
    </xf>
    <xf numFmtId="0" fontId="21" fillId="7" borderId="0" xfId="4" applyNumberFormat="1" applyFont="1" applyFill="1" applyBorder="1" applyAlignment="1" applyProtection="1">
      <alignment vertical="center"/>
    </xf>
    <xf numFmtId="3" fontId="22" fillId="0" borderId="0" xfId="4" applyNumberFormat="1" applyFont="1" applyFill="1" applyAlignment="1" applyProtection="1">
      <alignment vertical="center"/>
    </xf>
    <xf numFmtId="3" fontId="22" fillId="0" borderId="1" xfId="6" applyFont="1" applyFill="1" applyBorder="1" applyAlignment="1" applyProtection="1">
      <alignment horizontal="center" vertical="center" wrapText="1"/>
    </xf>
    <xf numFmtId="0" fontId="21" fillId="7" borderId="1" xfId="4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vertical="center"/>
    </xf>
    <xf numFmtId="0" fontId="22" fillId="7" borderId="0" xfId="4" applyNumberFormat="1" applyFont="1" applyFill="1" applyBorder="1" applyAlignment="1" applyProtection="1">
      <alignment vertical="center"/>
    </xf>
    <xf numFmtId="0" fontId="21" fillId="0" borderId="0" xfId="4" applyFont="1" applyFill="1" applyBorder="1" applyAlignment="1">
      <alignment horizontal="center" vertical="center"/>
    </xf>
    <xf numFmtId="0" fontId="21" fillId="7" borderId="1" xfId="4" quotePrefix="1" applyNumberFormat="1" applyFont="1" applyFill="1" applyBorder="1" applyAlignment="1" applyProtection="1">
      <alignment horizontal="center" vertical="center"/>
    </xf>
    <xf numFmtId="9" fontId="21" fillId="0" borderId="0" xfId="51" applyFont="1" applyFill="1" applyBorder="1" applyAlignment="1" applyProtection="1">
      <alignment horizontal="center" vertical="top"/>
    </xf>
    <xf numFmtId="3" fontId="22" fillId="0" borderId="0" xfId="5" applyFont="1" applyFill="1" applyBorder="1" applyProtection="1">
      <alignment horizontal="right"/>
      <protection locked="0"/>
    </xf>
    <xf numFmtId="3" fontId="22" fillId="0" borderId="0" xfId="5" applyFont="1" applyFill="1" applyBorder="1" applyAlignment="1" applyProtection="1">
      <alignment horizontal="center"/>
      <protection locked="0"/>
    </xf>
    <xf numFmtId="3" fontId="21" fillId="0" borderId="0" xfId="4" quotePrefix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41" fillId="0" borderId="0" xfId="0" applyFont="1" applyFill="1" applyAlignment="1">
      <alignment vertical="center"/>
    </xf>
    <xf numFmtId="0" fontId="21" fillId="7" borderId="0" xfId="4" applyNumberFormat="1" applyFont="1" applyFill="1" applyBorder="1" applyAlignment="1" applyProtection="1">
      <alignment horizontal="center" vertical="center"/>
    </xf>
    <xf numFmtId="3" fontId="35" fillId="0" borderId="0" xfId="4" applyNumberFormat="1" applyFont="1" applyFill="1" applyBorder="1" applyAlignment="1" applyProtection="1">
      <alignment horizontal="center" vertical="center" wrapText="1"/>
    </xf>
    <xf numFmtId="3" fontId="22" fillId="0" borderId="0" xfId="4" applyNumberFormat="1" applyFont="1" applyFill="1" applyBorder="1" applyAlignment="1" applyProtection="1">
      <alignment vertical="center"/>
    </xf>
    <xf numFmtId="0" fontId="21" fillId="0" borderId="0" xfId="4" applyNumberFormat="1" applyFont="1" applyFill="1" applyBorder="1" applyAlignment="1" applyProtection="1"/>
    <xf numFmtId="0" fontId="21" fillId="0" borderId="0" xfId="4" applyFont="1" applyFill="1" applyBorder="1" applyAlignment="1" applyProtection="1">
      <alignment horizontal="center" vertical="center" wrapText="1"/>
    </xf>
    <xf numFmtId="0" fontId="21" fillId="0" borderId="0" xfId="4" quotePrefix="1" applyNumberFormat="1" applyFont="1" applyFill="1" applyBorder="1" applyAlignment="1" applyProtection="1">
      <alignment horizontal="center" vertical="center"/>
    </xf>
    <xf numFmtId="0" fontId="21" fillId="0" borderId="0" xfId="4" quotePrefix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horizontal="left" vertical="center"/>
    </xf>
    <xf numFmtId="0" fontId="21" fillId="0" borderId="0" xfId="4" applyNumberFormat="1" applyFont="1" applyFill="1" applyBorder="1" applyAlignment="1" applyProtection="1">
      <alignment horizontal="center" vertical="top" wrapText="1"/>
    </xf>
    <xf numFmtId="3" fontId="22" fillId="0" borderId="0" xfId="4" applyNumberFormat="1" applyFont="1" applyFill="1" applyBorder="1" applyAlignment="1" applyProtection="1">
      <alignment horizontal="center" vertical="center" wrapText="1"/>
    </xf>
    <xf numFmtId="0" fontId="22" fillId="0" borderId="0" xfId="4" applyNumberFormat="1" applyFont="1" applyFill="1" applyBorder="1" applyAlignment="1" applyProtection="1">
      <alignment horizontal="center" vertical="top" wrapText="1"/>
    </xf>
    <xf numFmtId="0" fontId="36" fillId="0" borderId="0" xfId="4" applyNumberFormat="1" applyFont="1" applyFill="1" applyBorder="1" applyAlignment="1" applyProtection="1">
      <alignment horizontal="left" vertical="center"/>
    </xf>
    <xf numFmtId="3" fontId="36" fillId="0" borderId="0" xfId="4" applyNumberFormat="1" applyFont="1" applyFill="1" applyBorder="1" applyAlignment="1" applyProtection="1">
      <alignment horizontal="center" vertical="center"/>
    </xf>
    <xf numFmtId="0" fontId="36" fillId="0" borderId="0" xfId="4" applyNumberFormat="1" applyFont="1" applyFill="1" applyBorder="1" applyProtection="1"/>
    <xf numFmtId="3" fontId="36" fillId="0" borderId="0" xfId="4" applyNumberFormat="1" applyFont="1" applyFill="1" applyBorder="1" applyAlignment="1" applyProtection="1">
      <alignment vertical="center"/>
    </xf>
    <xf numFmtId="0" fontId="22" fillId="0" borderId="0" xfId="4" applyFont="1" applyFill="1" applyAlignment="1">
      <alignment horizontal="left" vertical="center" wrapText="1"/>
    </xf>
    <xf numFmtId="0" fontId="21" fillId="0" borderId="0" xfId="4" applyFont="1" applyFill="1" applyBorder="1" applyAlignment="1">
      <alignment vertical="center"/>
    </xf>
    <xf numFmtId="0" fontId="21" fillId="0" borderId="0" xfId="4" applyNumberFormat="1" applyFont="1" applyFill="1" applyBorder="1" applyAlignment="1" applyProtection="1">
      <alignment horizontal="left" vertical="center"/>
    </xf>
    <xf numFmtId="0" fontId="22" fillId="0" borderId="0" xfId="4" applyNumberFormat="1" applyFont="1" applyFill="1" applyBorder="1" applyAlignment="1" applyProtection="1">
      <alignment horizontal="right" wrapText="1"/>
    </xf>
    <xf numFmtId="3" fontId="22" fillId="0" borderId="0" xfId="5" applyFont="1" applyFill="1" applyBorder="1" applyAlignment="1" applyProtection="1">
      <alignment horizontal="right" vertical="center"/>
      <protection locked="0"/>
    </xf>
    <xf numFmtId="0" fontId="22" fillId="0" borderId="0" xfId="4" applyNumberFormat="1" applyFont="1" applyFill="1" applyBorder="1" applyAlignment="1" applyProtection="1">
      <alignment horizontal="center" vertical="top"/>
    </xf>
    <xf numFmtId="0" fontId="22" fillId="0" borderId="0" xfId="4" applyNumberFormat="1" applyFont="1" applyFill="1" applyBorder="1" applyAlignment="1" applyProtection="1">
      <alignment horizontal="left" vertical="center" indent="2"/>
    </xf>
    <xf numFmtId="0" fontId="21" fillId="7" borderId="15" xfId="4" applyNumberFormat="1" applyFont="1" applyFill="1" applyBorder="1" applyAlignment="1" applyProtection="1">
      <alignment horizontal="center" vertical="center"/>
    </xf>
    <xf numFmtId="0" fontId="21" fillId="17" borderId="0" xfId="4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17" borderId="0" xfId="0" applyFont="1" applyFill="1" applyAlignment="1"/>
    <xf numFmtId="3" fontId="4" fillId="0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22" fillId="0" borderId="15" xfId="4" applyNumberFormat="1" applyFont="1" applyFill="1" applyBorder="1" applyAlignment="1" applyProtection="1">
      <alignment vertical="center"/>
    </xf>
    <xf numFmtId="0" fontId="22" fillId="7" borderId="15" xfId="4" applyNumberFormat="1" applyFont="1" applyFill="1" applyBorder="1" applyProtection="1"/>
    <xf numFmtId="3" fontId="22" fillId="17" borderId="0" xfId="4" applyNumberFormat="1" applyFont="1" applyFill="1" applyBorder="1" applyProtection="1"/>
    <xf numFmtId="3" fontId="21" fillId="16" borderId="0" xfId="4" applyNumberFormat="1" applyFont="1" applyFill="1" applyBorder="1" applyProtection="1"/>
    <xf numFmtId="3" fontId="21" fillId="16" borderId="0" xfId="4" applyNumberFormat="1" applyFont="1" applyFill="1" applyBorder="1" applyAlignment="1" applyProtection="1">
      <alignment horizontal="center"/>
    </xf>
    <xf numFmtId="0" fontId="21" fillId="16" borderId="0" xfId="4" applyNumberFormat="1" applyFont="1" applyFill="1" applyBorder="1" applyAlignment="1" applyProtection="1">
      <alignment horizontal="center"/>
    </xf>
    <xf numFmtId="3" fontId="21" fillId="16" borderId="0" xfId="4" applyNumberFormat="1" applyFont="1" applyFill="1" applyBorder="1" applyAlignment="1" applyProtection="1">
      <alignment horizontal="center" vertical="center"/>
    </xf>
    <xf numFmtId="0" fontId="21" fillId="16" borderId="0" xfId="4" applyFont="1" applyFill="1" applyAlignment="1">
      <alignment vertical="center"/>
    </xf>
    <xf numFmtId="0" fontId="21" fillId="19" borderId="21" xfId="4" applyFont="1" applyFill="1" applyBorder="1" applyAlignment="1">
      <alignment vertical="center"/>
    </xf>
    <xf numFmtId="0" fontId="21" fillId="19" borderId="22" xfId="4" applyFont="1" applyFill="1" applyBorder="1" applyAlignment="1">
      <alignment vertical="center"/>
    </xf>
    <xf numFmtId="0" fontId="44" fillId="19" borderId="20" xfId="4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0" fillId="7" borderId="0" xfId="4" applyFont="1" applyBorder="1" applyAlignment="1">
      <alignment horizontal="center" vertical="center"/>
    </xf>
    <xf numFmtId="3" fontId="21" fillId="0" borderId="1" xfId="4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9" fillId="7" borderId="0" xfId="4" applyFont="1" applyBorder="1" applyAlignment="1">
      <alignment horizontal="left" vertical="center"/>
    </xf>
    <xf numFmtId="0" fontId="21" fillId="0" borderId="0" xfId="4" applyNumberFormat="1" applyFont="1" applyFill="1" applyBorder="1" applyAlignment="1" applyProtection="1">
      <alignment horizontal="center" vertical="top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0" fillId="7" borderId="0" xfId="4" applyFont="1" applyAlignment="1">
      <alignment vertical="center"/>
    </xf>
    <xf numFmtId="0" fontId="20" fillId="7" borderId="0" xfId="4" applyFont="1" applyAlignment="1">
      <alignment vertical="top"/>
    </xf>
    <xf numFmtId="0" fontId="20" fillId="7" borderId="0" xfId="4" applyFont="1" applyFill="1" applyBorder="1" applyAlignment="1" applyProtection="1">
      <alignment vertical="center"/>
    </xf>
    <xf numFmtId="0" fontId="20" fillId="0" borderId="0" xfId="4" applyFont="1" applyFill="1" applyAlignment="1">
      <alignment vertical="center"/>
    </xf>
    <xf numFmtId="0" fontId="47" fillId="7" borderId="0" xfId="4" applyFont="1" applyAlignment="1">
      <alignment vertical="center"/>
    </xf>
    <xf numFmtId="0" fontId="20" fillId="7" borderId="0" xfId="4" applyFont="1" applyBorder="1" applyAlignment="1">
      <alignment vertical="center"/>
    </xf>
    <xf numFmtId="0" fontId="20" fillId="7" borderId="0" xfId="4" applyFont="1" applyAlignment="1">
      <alignment vertical="center" wrapText="1"/>
    </xf>
    <xf numFmtId="0" fontId="48" fillId="0" borderId="0" xfId="4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center" vertical="center"/>
    </xf>
    <xf numFmtId="0" fontId="20" fillId="7" borderId="0" xfId="4" applyFont="1" applyAlignment="1">
      <alignment horizontal="center" vertical="center"/>
    </xf>
    <xf numFmtId="0" fontId="20" fillId="7" borderId="0" xfId="4" applyFont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2" fillId="7" borderId="0" xfId="4" applyFont="1" applyBorder="1" applyAlignment="1">
      <alignment horizontal="center" vertical="center"/>
    </xf>
    <xf numFmtId="0" fontId="21" fillId="7" borderId="0" xfId="4" applyFont="1" applyBorder="1" applyAlignment="1">
      <alignment vertical="center"/>
    </xf>
    <xf numFmtId="0" fontId="21" fillId="7" borderId="0" xfId="4" applyFont="1" applyBorder="1" applyAlignment="1">
      <alignment horizontal="center" vertical="center"/>
    </xf>
    <xf numFmtId="0" fontId="22" fillId="7" borderId="0" xfId="4" applyFont="1" applyFill="1" applyBorder="1" applyAlignment="1" applyProtection="1">
      <alignment vertical="center"/>
    </xf>
    <xf numFmtId="0" fontId="21" fillId="7" borderId="1" xfId="4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horizontal="center" vertical="center"/>
    </xf>
    <xf numFmtId="0" fontId="21" fillId="7" borderId="10" xfId="4" quotePrefix="1" applyFont="1" applyFill="1" applyBorder="1" applyAlignment="1" applyProtection="1">
      <alignment horizontal="center" vertical="center"/>
    </xf>
    <xf numFmtId="0" fontId="22" fillId="7" borderId="1" xfId="4" applyFont="1" applyBorder="1" applyAlignment="1" applyProtection="1">
      <alignment horizontal="center" vertical="center"/>
    </xf>
    <xf numFmtId="0" fontId="21" fillId="8" borderId="4" xfId="4" applyFont="1" applyFill="1" applyBorder="1" applyAlignment="1" applyProtection="1">
      <alignment horizontal="center" vertical="center"/>
    </xf>
    <xf numFmtId="0" fontId="21" fillId="8" borderId="1" xfId="4" applyFont="1" applyFill="1" applyBorder="1" applyAlignment="1" applyProtection="1">
      <alignment horizontal="center" vertical="center"/>
    </xf>
    <xf numFmtId="0" fontId="22" fillId="8" borderId="1" xfId="4" applyFont="1" applyFill="1" applyBorder="1" applyAlignment="1" applyProtection="1">
      <alignment horizontal="center" vertical="center"/>
    </xf>
    <xf numFmtId="0" fontId="22" fillId="7" borderId="5" xfId="4" applyFont="1" applyFill="1" applyBorder="1" applyAlignment="1" applyProtection="1">
      <alignment vertical="center" wrapText="1"/>
    </xf>
    <xf numFmtId="0" fontId="22" fillId="0" borderId="4" xfId="4" applyNumberFormat="1" applyFont="1" applyFill="1" applyBorder="1" applyAlignment="1" applyProtection="1">
      <alignment horizontal="center" vertical="center"/>
    </xf>
    <xf numFmtId="0" fontId="22" fillId="7" borderId="3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vertical="center" wrapText="1"/>
    </xf>
    <xf numFmtId="3" fontId="22" fillId="9" borderId="4" xfId="5" applyFont="1" applyBorder="1" applyAlignment="1" applyProtection="1">
      <alignment horizontal="right" vertical="center"/>
      <protection locked="0"/>
    </xf>
    <xf numFmtId="3" fontId="22" fillId="8" borderId="1" xfId="4" applyNumberFormat="1" applyFont="1" applyFill="1" applyBorder="1" applyAlignment="1" applyProtection="1">
      <alignment horizontal="center" vertical="center"/>
    </xf>
    <xf numFmtId="0" fontId="22" fillId="7" borderId="12" xfId="4" applyFont="1" applyFill="1" applyBorder="1" applyAlignment="1" applyProtection="1">
      <alignment vertical="center" wrapText="1"/>
    </xf>
    <xf numFmtId="0" fontId="22" fillId="7" borderId="5" xfId="4" applyFont="1" applyFill="1" applyBorder="1" applyAlignment="1" applyProtection="1">
      <alignment vertical="top" wrapText="1"/>
    </xf>
    <xf numFmtId="0" fontId="22" fillId="7" borderId="12" xfId="4" applyFont="1" applyFill="1" applyBorder="1" applyAlignment="1" applyProtection="1">
      <alignment vertical="top" wrapText="1"/>
    </xf>
    <xf numFmtId="3" fontId="22" fillId="0" borderId="4" xfId="5" applyFont="1" applyFill="1" applyBorder="1" applyAlignment="1" applyProtection="1">
      <alignment horizontal="center" vertical="center"/>
      <protection locked="0"/>
    </xf>
    <xf numFmtId="3" fontId="22" fillId="9" borderId="4" xfId="5" applyFont="1" applyFill="1" applyBorder="1" applyAlignment="1" applyProtection="1">
      <alignment horizontal="right" vertical="center"/>
      <protection locked="0"/>
    </xf>
    <xf numFmtId="0" fontId="22" fillId="7" borderId="4" xfId="4" applyFont="1" applyFill="1" applyBorder="1" applyAlignment="1" applyProtection="1">
      <alignment vertical="top" wrapText="1"/>
    </xf>
    <xf numFmtId="0" fontId="22" fillId="0" borderId="4" xfId="4" applyFont="1" applyFill="1" applyBorder="1" applyAlignment="1" applyProtection="1">
      <alignment vertical="center" wrapText="1"/>
    </xf>
    <xf numFmtId="0" fontId="22" fillId="0" borderId="0" xfId="4" applyFont="1" applyFill="1" applyBorder="1" applyAlignment="1" applyProtection="1">
      <alignment vertical="center"/>
    </xf>
    <xf numFmtId="0" fontId="22" fillId="0" borderId="1" xfId="4" applyFont="1" applyFill="1" applyBorder="1" applyAlignment="1" applyProtection="1">
      <alignment horizontal="center" vertical="center"/>
    </xf>
    <xf numFmtId="3" fontId="22" fillId="9" borderId="4" xfId="5" applyFont="1" applyFill="1" applyBorder="1" applyAlignment="1" applyProtection="1">
      <alignment horizontal="center" vertical="center"/>
      <protection locked="0"/>
    </xf>
    <xf numFmtId="3" fontId="22" fillId="9" borderId="4" xfId="5" applyFont="1" applyBorder="1" applyAlignment="1" applyProtection="1">
      <alignment horizontal="center" vertical="center"/>
      <protection locked="0"/>
    </xf>
    <xf numFmtId="0" fontId="21" fillId="9" borderId="4" xfId="4" applyFont="1" applyFill="1" applyBorder="1" applyAlignment="1" applyProtection="1">
      <alignment horizontal="center" vertical="center"/>
    </xf>
    <xf numFmtId="0" fontId="21" fillId="9" borderId="1" xfId="4" applyFont="1" applyFill="1" applyBorder="1" applyAlignment="1" applyProtection="1">
      <alignment horizontal="center" vertical="center"/>
    </xf>
    <xf numFmtId="0" fontId="22" fillId="7" borderId="1" xfId="4" applyFont="1" applyBorder="1" applyAlignment="1" applyProtection="1">
      <alignment horizontal="center" vertical="top"/>
    </xf>
    <xf numFmtId="3" fontId="22" fillId="8" borderId="4" xfId="5" applyFont="1" applyFill="1" applyBorder="1" applyAlignment="1" applyProtection="1">
      <alignment horizontal="center" vertical="center"/>
      <protection locked="0"/>
    </xf>
    <xf numFmtId="3" fontId="22" fillId="8" borderId="1" xfId="5" applyFont="1" applyFill="1" applyBorder="1" applyAlignment="1" applyProtection="1">
      <alignment horizontal="center" vertical="center"/>
      <protection locked="0"/>
    </xf>
    <xf numFmtId="0" fontId="22" fillId="7" borderId="1" xfId="4" applyFont="1" applyFill="1" applyBorder="1" applyAlignment="1" applyProtection="1">
      <alignment horizontal="center" vertical="center"/>
    </xf>
    <xf numFmtId="0" fontId="22" fillId="7" borderId="12" xfId="4" applyFont="1" applyFill="1" applyBorder="1" applyAlignment="1" applyProtection="1">
      <alignment vertical="center"/>
    </xf>
    <xf numFmtId="0" fontId="22" fillId="7" borderId="3" xfId="4" applyFont="1" applyFill="1" applyBorder="1" applyAlignment="1" applyProtection="1">
      <alignment vertical="top" wrapText="1"/>
    </xf>
    <xf numFmtId="0" fontId="36" fillId="7" borderId="0" xfId="4" applyFont="1" applyFill="1" applyBorder="1" applyAlignment="1" applyProtection="1">
      <alignment vertical="center"/>
    </xf>
    <xf numFmtId="0" fontId="36" fillId="7" borderId="1" xfId="4" applyFont="1" applyBorder="1" applyAlignment="1" applyProtection="1">
      <alignment horizontal="center" vertical="center"/>
    </xf>
    <xf numFmtId="3" fontId="36" fillId="9" borderId="1" xfId="5" applyFont="1" applyBorder="1" applyAlignment="1" applyProtection="1">
      <alignment horizontal="center" vertical="center"/>
      <protection locked="0"/>
    </xf>
    <xf numFmtId="0" fontId="36" fillId="8" borderId="1" xfId="4" applyFont="1" applyFill="1" applyBorder="1" applyAlignment="1" applyProtection="1">
      <alignment horizontal="center" vertical="center"/>
    </xf>
    <xf numFmtId="0" fontId="22" fillId="7" borderId="4" xfId="4" applyFont="1" applyFill="1" applyBorder="1" applyAlignment="1" applyProtection="1">
      <alignment vertical="center"/>
    </xf>
    <xf numFmtId="3" fontId="22" fillId="8" borderId="1" xfId="6" applyFont="1" applyFill="1" applyBorder="1" applyAlignment="1" applyProtection="1">
      <alignment horizontal="center" vertical="center"/>
    </xf>
    <xf numFmtId="0" fontId="22" fillId="7" borderId="3" xfId="4" applyFont="1" applyFill="1" applyBorder="1" applyAlignment="1" applyProtection="1">
      <alignment horizontal="left" vertical="center" wrapText="1"/>
    </xf>
    <xf numFmtId="0" fontId="22" fillId="7" borderId="12" xfId="4" applyFont="1" applyFill="1" applyBorder="1" applyAlignment="1" applyProtection="1">
      <alignment horizontal="left" vertical="center" wrapText="1"/>
    </xf>
    <xf numFmtId="0" fontId="22" fillId="0" borderId="12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horizontal="left" vertical="center" wrapText="1"/>
    </xf>
    <xf numFmtId="3" fontId="22" fillId="5" borderId="1" xfId="5" applyFont="1" applyFill="1" applyBorder="1" applyAlignment="1" applyProtection="1">
      <alignment horizontal="center" vertical="center"/>
      <protection locked="0"/>
    </xf>
    <xf numFmtId="3" fontId="21" fillId="0" borderId="1" xfId="5" applyFont="1" applyFill="1" applyBorder="1" applyAlignment="1" applyProtection="1">
      <alignment horizontal="center" vertical="center"/>
      <protection locked="0"/>
    </xf>
    <xf numFmtId="0" fontId="22" fillId="7" borderId="0" xfId="4" applyFont="1" applyBorder="1" applyAlignment="1">
      <alignment vertical="center"/>
    </xf>
    <xf numFmtId="0" fontId="21" fillId="7" borderId="0" xfId="4" applyFont="1" applyBorder="1" applyAlignment="1">
      <alignment horizontal="left" vertical="center"/>
    </xf>
    <xf numFmtId="0" fontId="21" fillId="7" borderId="1" xfId="4" applyFont="1" applyFill="1" applyBorder="1" applyAlignment="1" applyProtection="1">
      <alignment horizontal="center" vertical="top"/>
    </xf>
    <xf numFmtId="3" fontId="21" fillId="0" borderId="4" xfId="4" applyNumberFormat="1" applyFont="1" applyFill="1" applyBorder="1" applyAlignment="1" applyProtection="1">
      <alignment horizontal="center" vertical="top"/>
    </xf>
    <xf numFmtId="0" fontId="22" fillId="0" borderId="1" xfId="4" applyFont="1" applyFill="1" applyBorder="1" applyAlignment="1" applyProtection="1">
      <alignment horizontal="center" vertical="top"/>
    </xf>
    <xf numFmtId="0" fontId="22" fillId="7" borderId="10" xfId="4" applyFont="1" applyBorder="1" applyAlignment="1" applyProtection="1">
      <alignment horizontal="center" vertical="top"/>
    </xf>
    <xf numFmtId="0" fontId="22" fillId="7" borderId="5" xfId="4" applyFont="1" applyFill="1" applyBorder="1" applyAlignment="1" applyProtection="1">
      <alignment vertical="top"/>
    </xf>
    <xf numFmtId="3" fontId="22" fillId="9" borderId="1" xfId="5" applyFont="1" applyFill="1" applyBorder="1" applyAlignment="1" applyProtection="1">
      <alignment horizontal="right" vertical="top"/>
      <protection locked="0"/>
    </xf>
    <xf numFmtId="3" fontId="22" fillId="9" borderId="1" xfId="5" applyFont="1" applyFill="1" applyBorder="1" applyAlignment="1" applyProtection="1">
      <alignment horizontal="center" vertical="top"/>
      <protection locked="0"/>
    </xf>
    <xf numFmtId="3" fontId="22" fillId="9" borderId="1" xfId="5" applyFont="1" applyBorder="1" applyAlignment="1" applyProtection="1">
      <alignment horizontal="right" vertical="top"/>
      <protection locked="0"/>
    </xf>
    <xf numFmtId="3" fontId="22" fillId="0" borderId="1" xfId="5" applyFont="1" applyFill="1" applyBorder="1" applyAlignment="1" applyProtection="1">
      <alignment horizontal="center" vertical="top"/>
      <protection locked="0"/>
    </xf>
    <xf numFmtId="0" fontId="22" fillId="7" borderId="1" xfId="4" applyFont="1" applyFill="1" applyBorder="1" applyAlignment="1" applyProtection="1">
      <alignment horizontal="center" vertical="top"/>
    </xf>
    <xf numFmtId="3" fontId="22" fillId="0" borderId="1" xfId="6" applyFont="1" applyFill="1" applyBorder="1" applyAlignment="1" applyProtection="1">
      <alignment horizontal="center" vertical="top"/>
    </xf>
    <xf numFmtId="3" fontId="22" fillId="9" borderId="1" xfId="6" applyFont="1" applyFill="1" applyBorder="1" applyAlignment="1" applyProtection="1">
      <alignment horizontal="right" vertical="top"/>
    </xf>
    <xf numFmtId="3" fontId="21" fillId="0" borderId="1" xfId="8" applyFont="1" applyFill="1" applyBorder="1" applyAlignment="1" applyProtection="1">
      <alignment horizontal="center" vertical="top"/>
    </xf>
    <xf numFmtId="0" fontId="21" fillId="7" borderId="13" xfId="4" applyFont="1" applyFill="1" applyBorder="1" applyAlignment="1" applyProtection="1">
      <alignment horizontal="center" vertical="center"/>
    </xf>
    <xf numFmtId="0" fontId="21" fillId="7" borderId="14" xfId="4" applyFont="1" applyFill="1" applyBorder="1" applyAlignment="1" applyProtection="1">
      <alignment horizontal="center" vertical="center"/>
    </xf>
    <xf numFmtId="0" fontId="22" fillId="7" borderId="10" xfId="4" applyFont="1" applyBorder="1" applyAlignment="1" applyProtection="1">
      <alignment horizontal="center" vertical="center"/>
    </xf>
    <xf numFmtId="3" fontId="21" fillId="0" borderId="4" xfId="4" applyNumberFormat="1" applyFont="1" applyFill="1" applyBorder="1" applyAlignment="1" applyProtection="1">
      <alignment horizontal="center" vertical="center"/>
    </xf>
    <xf numFmtId="0" fontId="22" fillId="7" borderId="5" xfId="4" applyFont="1" applyFill="1" applyBorder="1" applyAlignment="1" applyProtection="1">
      <alignment vertical="center"/>
    </xf>
    <xf numFmtId="0" fontId="22" fillId="7" borderId="16" xfId="4" applyFont="1" applyBorder="1" applyAlignment="1">
      <alignment vertical="center"/>
    </xf>
    <xf numFmtId="3" fontId="21" fillId="0" borderId="16" xfId="4" applyNumberFormat="1" applyFont="1" applyFill="1" applyBorder="1" applyAlignment="1" applyProtection="1">
      <alignment horizontal="center" vertical="center"/>
    </xf>
    <xf numFmtId="0" fontId="22" fillId="7" borderId="11" xfId="4" applyFont="1" applyBorder="1" applyAlignment="1" applyProtection="1">
      <alignment horizontal="center" vertical="center"/>
    </xf>
    <xf numFmtId="0" fontId="22" fillId="7" borderId="2" xfId="4" applyFont="1" applyFill="1" applyBorder="1" applyAlignment="1" applyProtection="1">
      <alignment vertical="center"/>
    </xf>
    <xf numFmtId="0" fontId="22" fillId="7" borderId="3" xfId="4" applyFont="1" applyBorder="1" applyAlignment="1">
      <alignment vertical="center"/>
    </xf>
    <xf numFmtId="3" fontId="22" fillId="0" borderId="4" xfId="5" applyFont="1" applyFill="1" applyBorder="1" applyAlignment="1" applyProtection="1">
      <alignment horizontal="right" vertical="center"/>
      <protection locked="0"/>
    </xf>
    <xf numFmtId="0" fontId="22" fillId="9" borderId="4" xfId="4" applyFont="1" applyFill="1" applyBorder="1" applyAlignment="1" applyProtection="1">
      <alignment horizontal="center" vertical="center"/>
    </xf>
    <xf numFmtId="0" fontId="22" fillId="7" borderId="11" xfId="4" applyFont="1" applyFill="1" applyBorder="1" applyAlignment="1" applyProtection="1">
      <alignment vertical="center"/>
    </xf>
    <xf numFmtId="0" fontId="22" fillId="7" borderId="5" xfId="4" applyFont="1" applyBorder="1" applyAlignment="1">
      <alignment vertical="center"/>
    </xf>
    <xf numFmtId="3" fontId="22" fillId="0" borderId="12" xfId="5" applyFont="1" applyFill="1" applyBorder="1" applyAlignment="1" applyProtection="1">
      <alignment horizontal="right" vertical="center"/>
      <protection locked="0"/>
    </xf>
    <xf numFmtId="3" fontId="22" fillId="0" borderId="5" xfId="5" applyFont="1" applyFill="1" applyBorder="1" applyAlignment="1" applyProtection="1">
      <alignment horizontal="right" vertical="center"/>
      <protection locked="0"/>
    </xf>
    <xf numFmtId="0" fontId="22" fillId="9" borderId="1" xfId="4" applyFont="1" applyFill="1" applyBorder="1" applyAlignment="1" applyProtection="1">
      <alignment horizontal="center" vertical="center"/>
    </xf>
    <xf numFmtId="3" fontId="22" fillId="0" borderId="3" xfId="5" applyFont="1" applyFill="1" applyBorder="1" applyAlignment="1" applyProtection="1">
      <alignment horizontal="right" vertical="center"/>
      <protection locked="0"/>
    </xf>
    <xf numFmtId="3" fontId="22" fillId="0" borderId="3" xfId="8" applyFont="1" applyFill="1" applyBorder="1" applyAlignment="1" applyProtection="1">
      <alignment horizontal="right" vertical="center"/>
    </xf>
    <xf numFmtId="0" fontId="21" fillId="0" borderId="16" xfId="7" applyFont="1" applyFill="1" applyBorder="1" applyAlignment="1" applyProtection="1">
      <alignment horizontal="left" vertical="center"/>
    </xf>
    <xf numFmtId="3" fontId="22" fillId="0" borderId="0" xfId="8" applyFont="1" applyFill="1" applyBorder="1" applyAlignment="1" applyProtection="1">
      <alignment horizontal="right" vertical="center"/>
    </xf>
    <xf numFmtId="3" fontId="22" fillId="0" borderId="0" xfId="8" applyFont="1" applyFill="1" applyBorder="1" applyAlignment="1" applyProtection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22" fillId="7" borderId="2" xfId="4" applyFont="1" applyFill="1" applyBorder="1" applyAlignment="1" applyProtection="1">
      <alignment horizontal="center" vertical="center"/>
    </xf>
    <xf numFmtId="0" fontId="22" fillId="7" borderId="2" xfId="4" applyFont="1" applyFill="1" applyBorder="1" applyAlignment="1" applyProtection="1">
      <alignment horizontal="left" vertical="center"/>
    </xf>
    <xf numFmtId="0" fontId="22" fillId="9" borderId="1" xfId="4" applyFont="1" applyFill="1" applyBorder="1" applyAlignment="1">
      <alignment vertical="center"/>
    </xf>
    <xf numFmtId="0" fontId="22" fillId="7" borderId="17" xfId="4" applyFont="1" applyBorder="1" applyAlignment="1">
      <alignment vertical="center"/>
    </xf>
    <xf numFmtId="0" fontId="21" fillId="0" borderId="1" xfId="4" applyFont="1" applyFill="1" applyBorder="1" applyAlignment="1">
      <alignment horizontal="center" vertical="center"/>
    </xf>
    <xf numFmtId="0" fontId="21" fillId="7" borderId="1" xfId="4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0" borderId="4" xfId="0" applyFont="1" applyBorder="1" applyAlignment="1"/>
    <xf numFmtId="0" fontId="22" fillId="0" borderId="0" xfId="4" applyFont="1" applyFill="1" applyAlignment="1">
      <alignment horizontal="right" vertical="center"/>
    </xf>
    <xf numFmtId="3" fontId="22" fillId="7" borderId="0" xfId="4" applyNumberFormat="1" applyFont="1" applyFill="1" applyBorder="1" applyAlignment="1" applyProtection="1">
      <alignment horizontal="right" vertical="center"/>
    </xf>
    <xf numFmtId="3" fontId="22" fillId="0" borderId="0" xfId="4" applyNumberFormat="1" applyFont="1" applyFill="1" applyBorder="1" applyAlignment="1" applyProtection="1">
      <alignment horizontal="right"/>
    </xf>
    <xf numFmtId="0" fontId="22" fillId="7" borderId="0" xfId="4" applyFont="1" applyAlignment="1">
      <alignment horizontal="right"/>
    </xf>
    <xf numFmtId="0" fontId="50" fillId="7" borderId="0" xfId="4" applyFont="1" applyAlignment="1">
      <alignment wrapText="1"/>
    </xf>
    <xf numFmtId="0" fontId="21" fillId="0" borderId="0" xfId="4" applyFont="1" applyFill="1" applyBorder="1" applyAlignment="1">
      <alignment vertical="top"/>
    </xf>
    <xf numFmtId="0" fontId="51" fillId="7" borderId="0" xfId="4" applyFont="1" applyBorder="1" applyAlignment="1">
      <alignment horizontal="left" vertical="center"/>
    </xf>
    <xf numFmtId="0" fontId="19" fillId="7" borderId="0" xfId="4" applyNumberFormat="1" applyFont="1" applyFill="1" applyBorder="1" applyAlignment="1" applyProtection="1">
      <alignment horizontal="left" vertical="center"/>
    </xf>
    <xf numFmtId="0" fontId="19" fillId="7" borderId="0" xfId="4" applyFont="1" applyAlignment="1">
      <alignment vertical="center"/>
    </xf>
    <xf numFmtId="0" fontId="19" fillId="7" borderId="0" xfId="4" applyNumberFormat="1" applyFont="1" applyFill="1" applyBorder="1" applyAlignment="1" applyProtection="1">
      <alignment horizontal="left" vertical="top"/>
    </xf>
    <xf numFmtId="0" fontId="19" fillId="7" borderId="0" xfId="4" applyNumberFormat="1" applyFont="1" applyFill="1" applyBorder="1" applyAlignment="1" applyProtection="1">
      <alignment horizontal="left"/>
    </xf>
    <xf numFmtId="0" fontId="19" fillId="0" borderId="0" xfId="4" applyNumberFormat="1" applyFont="1" applyFill="1" applyBorder="1" applyAlignment="1" applyProtection="1">
      <alignment horizontal="left" vertical="center"/>
    </xf>
    <xf numFmtId="3" fontId="20" fillId="7" borderId="0" xfId="4" applyNumberFormat="1" applyFont="1" applyFill="1" applyBorder="1" applyAlignment="1" applyProtection="1">
      <alignment horizontal="center" vertical="center"/>
    </xf>
    <xf numFmtId="0" fontId="20" fillId="7" borderId="0" xfId="4" applyNumberFormat="1" applyFont="1" applyFill="1" applyBorder="1" applyProtection="1"/>
    <xf numFmtId="3" fontId="20" fillId="7" borderId="0" xfId="4" applyNumberFormat="1" applyFont="1" applyFill="1" applyBorder="1" applyAlignment="1" applyProtection="1">
      <alignment vertical="center"/>
    </xf>
    <xf numFmtId="0" fontId="19" fillId="7" borderId="0" xfId="4" applyNumberFormat="1" applyFont="1" applyFill="1" applyBorder="1" applyAlignment="1" applyProtection="1">
      <alignment horizontal="center"/>
    </xf>
    <xf numFmtId="0" fontId="20" fillId="0" borderId="0" xfId="4" applyFont="1" applyFill="1" applyAlignment="1">
      <alignment horizontal="center" vertical="center"/>
    </xf>
    <xf numFmtId="0" fontId="19" fillId="7" borderId="0" xfId="4" applyNumberFormat="1" applyFont="1" applyFill="1" applyBorder="1" applyAlignment="1" applyProtection="1"/>
    <xf numFmtId="0" fontId="19" fillId="7" borderId="0" xfId="4" applyNumberFormat="1" applyFont="1" applyFill="1" applyBorder="1" applyAlignment="1" applyProtection="1">
      <alignment vertical="center"/>
    </xf>
    <xf numFmtId="3" fontId="19" fillId="7" borderId="0" xfId="4" applyNumberFormat="1" applyFont="1" applyFill="1" applyBorder="1" applyAlignment="1" applyProtection="1">
      <alignment horizontal="center"/>
    </xf>
    <xf numFmtId="0" fontId="20" fillId="7" borderId="0" xfId="4" applyNumberFormat="1" applyFont="1" applyFill="1" applyBorder="1" applyAlignment="1" applyProtection="1">
      <alignment horizontal="center"/>
    </xf>
    <xf numFmtId="0" fontId="19" fillId="7" borderId="0" xfId="4" applyFont="1" applyAlignment="1">
      <alignment horizontal="right" vertical="top"/>
    </xf>
    <xf numFmtId="0" fontId="19" fillId="7" borderId="0" xfId="4" applyFont="1" applyBorder="1" applyAlignment="1">
      <alignment horizontal="right" vertical="top" wrapText="1"/>
    </xf>
    <xf numFmtId="0" fontId="19" fillId="7" borderId="0" xfId="4" applyFont="1" applyBorder="1" applyAlignment="1">
      <alignment horizontal="right" vertical="top"/>
    </xf>
    <xf numFmtId="0" fontId="19" fillId="7" borderId="0" xfId="4" applyNumberFormat="1" applyFont="1" applyFill="1" applyBorder="1" applyAlignment="1" applyProtection="1">
      <alignment horizontal="right" vertical="center"/>
    </xf>
    <xf numFmtId="0" fontId="20" fillId="0" borderId="0" xfId="4" applyFont="1" applyFill="1" applyBorder="1" applyAlignment="1">
      <alignment horizontal="right" vertical="center"/>
    </xf>
    <xf numFmtId="0" fontId="19" fillId="0" borderId="0" xfId="4" applyFont="1" applyFill="1" applyBorder="1" applyAlignment="1">
      <alignment horizontal="right" vertical="center"/>
    </xf>
    <xf numFmtId="0" fontId="19" fillId="0" borderId="0" xfId="0" applyFont="1" applyAlignment="1"/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/>
    <xf numFmtId="9" fontId="22" fillId="7" borderId="10" xfId="58" applyFont="1" applyFill="1" applyBorder="1" applyAlignment="1" applyProtection="1">
      <alignment horizontal="center" vertical="center" wrapText="1"/>
    </xf>
    <xf numFmtId="0" fontId="22" fillId="7" borderId="3" xfId="4" applyFont="1" applyFill="1" applyBorder="1" applyAlignment="1" applyProtection="1">
      <alignment vertical="center" wrapText="1"/>
    </xf>
    <xf numFmtId="0" fontId="21" fillId="7" borderId="0" xfId="4" applyNumberFormat="1" applyFont="1" applyFill="1" applyBorder="1" applyAlignment="1" applyProtection="1">
      <alignment horizontal="center"/>
    </xf>
    <xf numFmtId="0" fontId="40" fillId="7" borderId="0" xfId="4" applyFont="1" applyFill="1" applyBorder="1" applyAlignment="1" applyProtection="1">
      <alignment vertical="center"/>
    </xf>
    <xf numFmtId="0" fontId="40" fillId="7" borderId="1" xfId="4" applyFont="1" applyBorder="1" applyAlignment="1" applyProtection="1">
      <alignment horizontal="center" vertical="center"/>
    </xf>
    <xf numFmtId="0" fontId="44" fillId="9" borderId="4" xfId="4" applyFont="1" applyFill="1" applyBorder="1" applyAlignment="1" applyProtection="1">
      <alignment horizontal="center" vertical="center"/>
    </xf>
    <xf numFmtId="0" fontId="40" fillId="8" borderId="1" xfId="4" applyFont="1" applyFill="1" applyBorder="1" applyAlignment="1" applyProtection="1">
      <alignment horizontal="center" vertical="center"/>
    </xf>
    <xf numFmtId="0" fontId="45" fillId="7" borderId="0" xfId="4" applyFont="1" applyAlignment="1">
      <alignment vertical="center"/>
    </xf>
    <xf numFmtId="0" fontId="40" fillId="7" borderId="5" xfId="4" applyFont="1" applyFill="1" applyBorder="1" applyAlignment="1" applyProtection="1">
      <alignment vertical="center" wrapText="1"/>
    </xf>
    <xf numFmtId="0" fontId="40" fillId="7" borderId="5" xfId="4" applyFont="1" applyFill="1" applyBorder="1" applyAlignment="1" applyProtection="1">
      <alignment vertical="top" wrapText="1"/>
    </xf>
    <xf numFmtId="0" fontId="40" fillId="7" borderId="12" xfId="4" applyFont="1" applyFill="1" applyBorder="1" applyAlignment="1" applyProtection="1">
      <alignment vertical="center" wrapText="1"/>
    </xf>
    <xf numFmtId="0" fontId="40" fillId="7" borderId="12" xfId="4" applyFont="1" applyFill="1" applyBorder="1" applyAlignment="1" applyProtection="1">
      <alignment vertical="top" wrapText="1"/>
    </xf>
    <xf numFmtId="0" fontId="40" fillId="7" borderId="1" xfId="4" applyFont="1" applyFill="1" applyBorder="1" applyAlignment="1" applyProtection="1">
      <alignment horizontal="center" vertical="center"/>
    </xf>
    <xf numFmtId="3" fontId="40" fillId="9" borderId="1" xfId="5" applyFont="1" applyBorder="1" applyAlignment="1" applyProtection="1">
      <alignment horizontal="center" vertical="center"/>
      <protection locked="0"/>
    </xf>
    <xf numFmtId="0" fontId="40" fillId="7" borderId="3" xfId="4" applyFont="1" applyFill="1" applyBorder="1" applyAlignment="1" applyProtection="1">
      <alignment vertical="center" wrapText="1"/>
    </xf>
    <xf numFmtId="0" fontId="40" fillId="7" borderId="0" xfId="4" applyFont="1" applyBorder="1" applyAlignment="1">
      <alignment vertical="center"/>
    </xf>
    <xf numFmtId="0" fontId="40" fillId="7" borderId="10" xfId="4" applyFont="1" applyBorder="1" applyAlignment="1" applyProtection="1">
      <alignment horizontal="center" vertical="top"/>
    </xf>
    <xf numFmtId="3" fontId="40" fillId="9" borderId="1" xfId="5" applyFont="1" applyFill="1" applyBorder="1" applyAlignment="1" applyProtection="1">
      <alignment horizontal="center" vertical="top"/>
      <protection locked="0"/>
    </xf>
    <xf numFmtId="0" fontId="40" fillId="7" borderId="1" xfId="4" applyFont="1" applyFill="1" applyBorder="1" applyAlignment="1" applyProtection="1">
      <alignment horizontal="center" vertical="top"/>
    </xf>
    <xf numFmtId="0" fontId="40" fillId="7" borderId="10" xfId="4" applyFont="1" applyBorder="1" applyAlignment="1" applyProtection="1">
      <alignment horizontal="center" vertical="center"/>
    </xf>
    <xf numFmtId="0" fontId="40" fillId="0" borderId="1" xfId="4" applyNumberFormat="1" applyFont="1" applyFill="1" applyBorder="1" applyAlignment="1" applyProtection="1">
      <alignment horizontal="left" vertical="center"/>
    </xf>
    <xf numFmtId="9" fontId="40" fillId="7" borderId="1" xfId="51" applyFont="1" applyFill="1" applyBorder="1" applyAlignment="1" applyProtection="1">
      <alignment horizontal="center" vertical="center"/>
      <protection locked="0"/>
    </xf>
    <xf numFmtId="9" fontId="22" fillId="20" borderId="1" xfId="51" applyFont="1" applyFill="1" applyBorder="1" applyAlignment="1" applyProtection="1">
      <alignment horizontal="center" vertical="center"/>
      <protection locked="0"/>
    </xf>
    <xf numFmtId="9" fontId="22" fillId="20" borderId="1" xfId="51" applyNumberFormat="1" applyFont="1" applyFill="1" applyBorder="1" applyAlignment="1" applyProtection="1">
      <alignment horizontal="center" vertical="center"/>
    </xf>
    <xf numFmtId="9" fontId="22" fillId="20" borderId="1" xfId="51" applyFont="1" applyFill="1" applyBorder="1" applyAlignment="1" applyProtection="1">
      <alignment horizontal="center" vertical="center"/>
    </xf>
    <xf numFmtId="9" fontId="40" fillId="7" borderId="1" xfId="51" applyFont="1" applyFill="1" applyBorder="1" applyAlignment="1" applyProtection="1">
      <alignment horizontal="center" vertical="center"/>
    </xf>
    <xf numFmtId="0" fontId="44" fillId="7" borderId="10" xfId="4" quotePrefix="1" applyNumberFormat="1" applyFont="1" applyFill="1" applyBorder="1" applyAlignment="1" applyProtection="1">
      <alignment horizontal="left" vertical="center"/>
    </xf>
    <xf numFmtId="0" fontId="40" fillId="0" borderId="1" xfId="4" applyNumberFormat="1" applyFont="1" applyFill="1" applyBorder="1" applyAlignment="1" applyProtection="1">
      <alignment vertical="center"/>
    </xf>
    <xf numFmtId="9" fontId="40" fillId="0" borderId="1" xfId="51" applyFont="1" applyFill="1" applyBorder="1" applyAlignment="1" applyProtection="1">
      <alignment horizontal="center" vertical="center"/>
    </xf>
    <xf numFmtId="0" fontId="40" fillId="7" borderId="1" xfId="4" applyFont="1" applyBorder="1" applyAlignment="1">
      <alignment vertical="center"/>
    </xf>
    <xf numFmtId="0" fontId="44" fillId="7" borderId="1" xfId="4" quotePrefix="1" applyNumberFormat="1" applyFont="1" applyFill="1" applyBorder="1" applyAlignment="1" applyProtection="1">
      <alignment horizontal="left"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7" borderId="10" xfId="4" quotePrefix="1" applyNumberFormat="1" applyFont="1" applyFill="1" applyBorder="1" applyAlignment="1" applyProtection="1">
      <alignment horizontal="left" vertical="center"/>
    </xf>
    <xf numFmtId="0" fontId="22" fillId="20" borderId="1" xfId="4" applyNumberFormat="1" applyFont="1" applyFill="1" applyBorder="1" applyAlignment="1" applyProtection="1">
      <alignment horizontal="left" vertical="center" indent="1"/>
    </xf>
    <xf numFmtId="0" fontId="22" fillId="7" borderId="1" xfId="4" applyNumberFormat="1" applyFont="1" applyFill="1" applyBorder="1" applyAlignment="1" applyProtection="1">
      <alignment horizontal="left" vertical="center" indent="1"/>
    </xf>
    <xf numFmtId="0" fontId="40" fillId="7" borderId="1" xfId="4" applyNumberFormat="1" applyFont="1" applyFill="1" applyBorder="1" applyAlignment="1" applyProtection="1">
      <alignment horizontal="left" vertical="center" indent="1"/>
    </xf>
    <xf numFmtId="0" fontId="44" fillId="7" borderId="1" xfId="4" applyNumberFormat="1" applyFont="1" applyFill="1" applyBorder="1" applyAlignment="1" applyProtection="1">
      <alignment horizontal="left" vertical="center"/>
    </xf>
    <xf numFmtId="0" fontId="44" fillId="7" borderId="10" xfId="4" quotePrefix="1" applyNumberFormat="1" applyFont="1" applyFill="1" applyBorder="1" applyAlignment="1" applyProtection="1">
      <alignment horizontal="left" vertical="center" wrapText="1"/>
    </xf>
    <xf numFmtId="0" fontId="40" fillId="7" borderId="1" xfId="4" applyFont="1" applyBorder="1" applyAlignment="1">
      <alignment horizontal="left" vertical="center" indent="1"/>
    </xf>
    <xf numFmtId="0" fontId="40" fillId="7" borderId="1" xfId="4" applyFont="1" applyBorder="1" applyAlignment="1">
      <alignment horizontal="left" vertical="center"/>
    </xf>
    <xf numFmtId="0" fontId="40" fillId="7" borderId="1" xfId="4" applyFont="1" applyBorder="1" applyAlignment="1">
      <alignment horizontal="left" vertical="center" indent="3"/>
    </xf>
    <xf numFmtId="0" fontId="40" fillId="0" borderId="1" xfId="4" applyNumberFormat="1" applyFont="1" applyFill="1" applyBorder="1" applyAlignment="1" applyProtection="1">
      <alignment horizontal="left" vertical="center" indent="3"/>
    </xf>
    <xf numFmtId="0" fontId="44" fillId="0" borderId="1" xfId="4" applyNumberFormat="1" applyFont="1" applyFill="1" applyBorder="1" applyAlignment="1" applyProtection="1">
      <alignment horizontal="left" vertical="center"/>
    </xf>
    <xf numFmtId="0" fontId="44" fillId="0" borderId="1" xfId="4" applyNumberFormat="1" applyFont="1" applyFill="1" applyBorder="1" applyAlignment="1" applyProtection="1">
      <alignment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40" fillId="7" borderId="10" xfId="4" quotePrefix="1" applyNumberFormat="1" applyFont="1" applyFill="1" applyBorder="1" applyAlignment="1" applyProtection="1">
      <alignment horizontal="left" vertic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>
      <alignment vertical="center"/>
    </xf>
    <xf numFmtId="0" fontId="19" fillId="7" borderId="0" xfId="4" quotePrefix="1" applyNumberFormat="1" applyFont="1" applyFill="1" applyBorder="1" applyAlignment="1" applyProtection="1">
      <alignment horizontal="right" vertical="top"/>
    </xf>
    <xf numFmtId="0" fontId="19" fillId="7" borderId="0" xfId="4" quotePrefix="1" applyNumberFormat="1" applyFont="1" applyFill="1" applyBorder="1" applyAlignment="1" applyProtection="1">
      <alignment horizontal="right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vertical="center"/>
    </xf>
    <xf numFmtId="0" fontId="45" fillId="7" borderId="5" xfId="4" applyFont="1" applyFill="1" applyBorder="1" applyAlignment="1" applyProtection="1">
      <alignment vertical="center" wrapText="1"/>
    </xf>
    <xf numFmtId="0" fontId="45" fillId="7" borderId="5" xfId="4" applyFont="1" applyFill="1" applyBorder="1" applyAlignment="1" applyProtection="1">
      <alignment vertical="top" wrapText="1"/>
    </xf>
    <xf numFmtId="0" fontId="45" fillId="17" borderId="0" xfId="0" applyFont="1" applyFill="1" applyAlignment="1"/>
    <xf numFmtId="0" fontId="45" fillId="2" borderId="1" xfId="0" quotePrefix="1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45" fillId="2" borderId="4" xfId="0" applyFont="1" applyFill="1" applyBorder="1" applyAlignment="1">
      <alignment vertical="center"/>
    </xf>
    <xf numFmtId="3" fontId="45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0" fontId="45" fillId="2" borderId="1" xfId="0" applyFont="1" applyFill="1" applyBorder="1" applyAlignment="1">
      <alignment vertical="center"/>
    </xf>
    <xf numFmtId="0" fontId="45" fillId="2" borderId="4" xfId="0" applyFont="1" applyFill="1" applyBorder="1" applyAlignment="1">
      <alignment horizontal="left" vertical="center"/>
    </xf>
    <xf numFmtId="0" fontId="22" fillId="7" borderId="3" xfId="4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vertical="center"/>
    </xf>
    <xf numFmtId="0" fontId="55" fillId="7" borderId="0" xfId="4" applyNumberFormat="1" applyFont="1" applyFill="1" applyBorder="1" applyAlignment="1" applyProtection="1">
      <alignment horizontal="left" vertical="center"/>
    </xf>
    <xf numFmtId="0" fontId="55" fillId="7" borderId="0" xfId="4" applyNumberFormat="1" applyFont="1" applyFill="1" applyBorder="1" applyAlignment="1" applyProtection="1">
      <alignment horizontal="left" vertical="top"/>
    </xf>
    <xf numFmtId="9" fontId="40" fillId="7" borderId="1" xfId="51" applyNumberFormat="1" applyFont="1" applyFill="1" applyBorder="1" applyAlignment="1" applyProtection="1">
      <alignment horizontal="center" vertical="center"/>
    </xf>
    <xf numFmtId="0" fontId="40" fillId="7" borderId="10" xfId="4" quotePrefix="1" applyNumberFormat="1" applyFont="1" applyFill="1" applyBorder="1" applyAlignment="1" applyProtection="1">
      <alignment horizontal="left" vertical="center" indent="1"/>
    </xf>
    <xf numFmtId="0" fontId="40" fillId="7" borderId="3" xfId="4" applyNumberFormat="1" applyFont="1" applyFill="1" applyBorder="1" applyAlignment="1" applyProtection="1">
      <alignment horizontal="left" vertical="center"/>
    </xf>
    <xf numFmtId="3" fontId="40" fillId="7" borderId="0" xfId="4" applyNumberFormat="1" applyFont="1" applyFill="1" applyBorder="1" applyAlignment="1" applyProtection="1">
      <alignment horizontal="center" vertical="center"/>
    </xf>
    <xf numFmtId="0" fontId="22" fillId="0" borderId="3" xfId="4" applyFont="1" applyFill="1" applyBorder="1" applyAlignment="1" applyProtection="1">
      <alignment horizontal="left" vertical="center" wrapText="1"/>
    </xf>
    <xf numFmtId="0" fontId="21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40" fillId="0" borderId="12" xfId="4" applyFont="1" applyFill="1" applyBorder="1" applyAlignment="1" applyProtection="1">
      <alignment vertical="center" wrapText="1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/>
    </xf>
    <xf numFmtId="0" fontId="44" fillId="7" borderId="1" xfId="4" quotePrefix="1" applyNumberFormat="1" applyFont="1" applyFill="1" applyBorder="1" applyAlignment="1" applyProtection="1">
      <alignment horizontal="left" vertical="center" wrapText="1"/>
    </xf>
    <xf numFmtId="0" fontId="40" fillId="16" borderId="4" xfId="4" applyFont="1" applyFill="1" applyBorder="1" applyAlignment="1" applyProtection="1">
      <alignment horizontal="center" vertical="center"/>
    </xf>
    <xf numFmtId="0" fontId="44" fillId="0" borderId="1" xfId="4" quotePrefix="1" applyNumberFormat="1" applyFont="1" applyFill="1" applyBorder="1" applyAlignment="1" applyProtection="1">
      <alignment horizontal="left" vertical="center" wrapText="1"/>
    </xf>
    <xf numFmtId="0" fontId="21" fillId="7" borderId="1" xfId="4" quotePrefix="1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top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0" fontId="8" fillId="2" borderId="1" xfId="0" quotePrefix="1" applyFont="1" applyFill="1" applyBorder="1" applyAlignment="1">
      <alignment horizontal="center" vertical="center" wrapText="1"/>
    </xf>
    <xf numFmtId="3" fontId="20" fillId="0" borderId="1" xfId="5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>
      <alignment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vertical="top" wrapText="1"/>
    </xf>
    <xf numFmtId="0" fontId="57" fillId="0" borderId="0" xfId="4" applyFont="1" applyFill="1" applyBorder="1" applyAlignment="1">
      <alignment vertical="center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4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" fontId="22" fillId="9" borderId="1" xfId="5" applyFont="1" applyFill="1" applyBorder="1" applyAlignment="1" applyProtection="1">
      <alignment horizontal="right" vertical="center"/>
      <protection locked="0"/>
    </xf>
    <xf numFmtId="0" fontId="8" fillId="2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22" fillId="0" borderId="1" xfId="4" applyNumberFormat="1" applyFont="1" applyFill="1" applyBorder="1" applyAlignment="1" applyProtection="1">
      <alignment horizontal="left" vertical="center" indent="1"/>
    </xf>
    <xf numFmtId="9" fontId="22" fillId="0" borderId="1" xfId="51" applyFont="1" applyFill="1" applyBorder="1" applyAlignment="1" applyProtection="1">
      <alignment horizontal="center" vertical="center"/>
      <protection locked="0"/>
    </xf>
    <xf numFmtId="9" fontId="22" fillId="0" borderId="1" xfId="51" applyNumberFormat="1" applyFont="1" applyFill="1" applyBorder="1" applyAlignment="1" applyProtection="1">
      <alignment horizontal="center" vertical="center"/>
    </xf>
    <xf numFmtId="0" fontId="40" fillId="0" borderId="1" xfId="4" applyNumberFormat="1" applyFont="1" applyFill="1" applyBorder="1" applyAlignment="1" applyProtection="1">
      <alignment horizontal="left" vertical="center" indent="1"/>
    </xf>
    <xf numFmtId="9" fontId="40" fillId="0" borderId="1" xfId="51" applyNumberFormat="1" applyFont="1" applyFill="1" applyBorder="1" applyAlignment="1" applyProtection="1">
      <alignment horizontal="center" vertical="center"/>
    </xf>
    <xf numFmtId="9" fontId="22" fillId="0" borderId="1" xfId="51" applyFont="1" applyFill="1" applyBorder="1" applyAlignment="1" applyProtection="1">
      <alignment horizontal="center" vertical="center"/>
    </xf>
    <xf numFmtId="0" fontId="40" fillId="7" borderId="1" xfId="4" applyNumberFormat="1" applyFont="1" applyFill="1" applyBorder="1" applyAlignment="1" applyProtection="1">
      <alignment horizontal="left" vertical="center" indent="2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3" fontId="22" fillId="0" borderId="0" xfId="4" applyNumberFormat="1" applyFont="1" applyFill="1" applyBorder="1" applyAlignment="1" applyProtection="1">
      <alignment horizontal="center"/>
    </xf>
    <xf numFmtId="0" fontId="21" fillId="0" borderId="0" xfId="4" applyNumberFormat="1" applyFont="1" applyFill="1" applyBorder="1" applyAlignment="1" applyProtection="1">
      <alignment horizontal="center" vertical="center"/>
    </xf>
    <xf numFmtId="3" fontId="21" fillId="0" borderId="0" xfId="4" applyNumberFormat="1" applyFont="1" applyFill="1" applyBorder="1" applyAlignment="1" applyProtection="1">
      <alignment horizontal="center" vertical="center" wrapText="1"/>
    </xf>
    <xf numFmtId="0" fontId="21" fillId="0" borderId="0" xfId="4" quotePrefix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 applyProtection="1">
      <alignment horizontal="center" vertical="top"/>
    </xf>
    <xf numFmtId="0" fontId="19" fillId="7" borderId="0" xfId="4" applyNumberFormat="1" applyFont="1" applyFill="1" applyBorder="1" applyAlignment="1" applyProtection="1">
      <alignment horizontal="left" vertical="top"/>
    </xf>
    <xf numFmtId="0" fontId="22" fillId="0" borderId="5" xfId="4" applyFont="1" applyFill="1" applyBorder="1" applyAlignment="1" applyProtection="1">
      <alignment vertical="top"/>
    </xf>
    <xf numFmtId="0" fontId="40" fillId="0" borderId="5" xfId="4" applyFont="1" applyFill="1" applyBorder="1" applyAlignment="1" applyProtection="1">
      <alignment vertical="top"/>
    </xf>
    <xf numFmtId="0" fontId="22" fillId="0" borderId="3" xfId="4" applyFont="1" applyFill="1" applyBorder="1" applyAlignment="1" applyProtection="1">
      <alignment vertical="center" wrapText="1"/>
    </xf>
    <xf numFmtId="0" fontId="21" fillId="0" borderId="13" xfId="4" applyFont="1" applyFill="1" applyBorder="1" applyAlignment="1" applyProtection="1">
      <alignment horizontal="center" vertical="center"/>
    </xf>
    <xf numFmtId="0" fontId="44" fillId="0" borderId="14" xfId="4" applyFont="1" applyFill="1" applyBorder="1" applyAlignment="1" applyProtection="1">
      <alignment horizontal="center" vertical="center"/>
    </xf>
    <xf numFmtId="0" fontId="21" fillId="0" borderId="14" xfId="4" applyFont="1" applyFill="1" applyBorder="1" applyAlignment="1" applyProtection="1">
      <alignment horizontal="center" vertical="center"/>
    </xf>
    <xf numFmtId="0" fontId="22" fillId="0" borderId="5" xfId="4" applyFont="1" applyFill="1" applyBorder="1" applyAlignment="1" applyProtection="1">
      <alignment vertical="center"/>
    </xf>
    <xf numFmtId="0" fontId="22" fillId="0" borderId="10" xfId="4" applyFont="1" applyFill="1" applyBorder="1" applyAlignment="1" applyProtection="1">
      <alignment horizontal="center" vertical="center"/>
    </xf>
    <xf numFmtId="0" fontId="40" fillId="0" borderId="10" xfId="4" applyFont="1" applyFill="1" applyBorder="1" applyAlignment="1" applyProtection="1">
      <alignment horizontal="center" vertical="center"/>
    </xf>
    <xf numFmtId="0" fontId="40" fillId="0" borderId="11" xfId="4" applyFont="1" applyFill="1" applyBorder="1" applyAlignment="1" applyProtection="1">
      <alignment vertical="top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9" fontId="40" fillId="0" borderId="1" xfId="51" applyFont="1" applyFill="1" applyBorder="1" applyAlignment="1" applyProtection="1">
      <alignment horizontal="center" vertical="center"/>
      <protection locked="0"/>
    </xf>
    <xf numFmtId="171" fontId="40" fillId="0" borderId="1" xfId="51" applyNumberFormat="1" applyFont="1" applyFill="1" applyBorder="1" applyAlignment="1" applyProtection="1">
      <alignment horizontal="center" vertical="center"/>
    </xf>
    <xf numFmtId="0" fontId="40" fillId="0" borderId="1" xfId="4" applyFont="1" applyFill="1" applyBorder="1" applyAlignment="1">
      <alignment vertical="center"/>
    </xf>
    <xf numFmtId="0" fontId="44" fillId="0" borderId="10" xfId="4" quotePrefix="1" applyNumberFormat="1" applyFont="1" applyFill="1" applyBorder="1" applyAlignment="1" applyProtection="1">
      <alignment horizontal="left" vertical="center" wrapText="1"/>
    </xf>
    <xf numFmtId="0" fontId="44" fillId="0" borderId="1" xfId="4" quotePrefix="1" applyNumberFormat="1" applyFont="1" applyFill="1" applyBorder="1" applyAlignment="1" applyProtection="1">
      <alignment horizontal="left" vertical="center"/>
    </xf>
    <xf numFmtId="0" fontId="44" fillId="0" borderId="10" xfId="4" quotePrefix="1" applyNumberFormat="1" applyFont="1" applyFill="1" applyBorder="1" applyAlignment="1" applyProtection="1">
      <alignment horizontal="left" vertical="center"/>
    </xf>
    <xf numFmtId="171" fontId="22" fillId="0" borderId="1" xfId="51" applyNumberFormat="1" applyFont="1" applyFill="1" applyBorder="1" applyAlignment="1" applyProtection="1">
      <alignment horizontal="center" vertical="center" wrapText="1"/>
      <protection locked="0"/>
    </xf>
    <xf numFmtId="9" fontId="22" fillId="0" borderId="1" xfId="51" applyFont="1" applyFill="1" applyBorder="1" applyAlignment="1" applyProtection="1">
      <alignment horizontal="center" vertical="center" wrapText="1"/>
      <protection locked="0"/>
    </xf>
    <xf numFmtId="0" fontId="19" fillId="0" borderId="0" xfId="4" applyFont="1" applyFill="1" applyAlignment="1">
      <alignment horizontal="right" vertical="top"/>
    </xf>
    <xf numFmtId="3" fontId="22" fillId="0" borderId="0" xfId="4" applyNumberFormat="1" applyFont="1" applyFill="1" applyBorder="1" applyAlignment="1" applyProtection="1">
      <alignment horizont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0" fontId="21" fillId="0" borderId="0" xfId="4" quotePrefix="1" applyFont="1" applyFill="1" applyBorder="1" applyAlignment="1">
      <alignment horizontal="center" vertical="center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7" borderId="0" xfId="4" applyNumberFormat="1" applyFont="1" applyFill="1" applyBorder="1" applyAlignment="1" applyProtection="1">
      <alignment horizontal="center"/>
    </xf>
    <xf numFmtId="3" fontId="21" fillId="7" borderId="0" xfId="4" applyNumberFormat="1" applyFont="1" applyFill="1" applyBorder="1" applyAlignment="1" applyProtection="1">
      <alignment horizontal="center" vertical="center" wrapText="1"/>
    </xf>
    <xf numFmtId="3" fontId="21" fillId="7" borderId="0" xfId="4" quotePrefix="1" applyNumberFormat="1" applyFont="1" applyFill="1" applyBorder="1" applyAlignment="1" applyProtection="1">
      <alignment horizontal="center" vertical="center" wrapText="1"/>
    </xf>
    <xf numFmtId="3" fontId="22" fillId="7" borderId="0" xfId="6" applyFont="1" applyBorder="1" applyAlignment="1" applyProtection="1">
      <alignment horizontal="center" vertical="center"/>
    </xf>
    <xf numFmtId="3" fontId="21" fillId="0" borderId="24" xfId="4" applyNumberFormat="1" applyFont="1" applyFill="1" applyBorder="1" applyAlignment="1" applyProtection="1">
      <alignment horizontal="center" vertical="center" wrapText="1"/>
    </xf>
    <xf numFmtId="3" fontId="21" fillId="0" borderId="23" xfId="4" applyNumberFormat="1" applyFont="1" applyFill="1" applyBorder="1" applyAlignment="1" applyProtection="1">
      <alignment horizontal="center" vertical="center" wrapText="1"/>
    </xf>
    <xf numFmtId="0" fontId="21" fillId="19" borderId="25" xfId="4" applyFont="1" applyFill="1" applyBorder="1" applyAlignment="1">
      <alignment vertical="center"/>
    </xf>
    <xf numFmtId="3" fontId="22" fillId="0" borderId="0" xfId="4" applyNumberFormat="1" applyFont="1" applyFill="1" applyBorder="1" applyAlignment="1" applyProtection="1">
      <alignment horizontal="center"/>
    </xf>
    <xf numFmtId="0" fontId="21" fillId="0" borderId="0" xfId="4" quotePrefix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 applyProtection="1">
      <alignment horizontal="left"/>
    </xf>
    <xf numFmtId="0" fontId="38" fillId="0" borderId="0" xfId="4" applyNumberFormat="1" applyFont="1" applyFill="1" applyBorder="1" applyAlignment="1" applyProtection="1">
      <alignment horizontal="center"/>
    </xf>
    <xf numFmtId="0" fontId="39" fillId="0" borderId="0" xfId="4" applyNumberFormat="1" applyFont="1" applyFill="1" applyBorder="1" applyAlignment="1" applyProtection="1">
      <alignment horizontal="left" vertical="center"/>
    </xf>
    <xf numFmtId="3" fontId="39" fillId="0" borderId="0" xfId="4" applyNumberFormat="1" applyFont="1" applyFill="1" applyBorder="1" applyAlignment="1" applyProtection="1">
      <alignment horizontal="center" vertical="center"/>
    </xf>
    <xf numFmtId="0" fontId="39" fillId="0" borderId="0" xfId="4" applyNumberFormat="1" applyFont="1" applyFill="1" applyBorder="1" applyProtection="1"/>
    <xf numFmtId="3" fontId="39" fillId="0" borderId="0" xfId="4" applyNumberFormat="1" applyFont="1" applyFill="1" applyBorder="1" applyAlignment="1" applyProtection="1">
      <alignment vertical="center"/>
    </xf>
    <xf numFmtId="0" fontId="45" fillId="0" borderId="0" xfId="0" applyFont="1" applyFill="1" applyAlignment="1"/>
    <xf numFmtId="0" fontId="20" fillId="0" borderId="0" xfId="4" applyFont="1" applyFill="1" applyBorder="1" applyAlignment="1">
      <alignment vertical="center"/>
    </xf>
    <xf numFmtId="0" fontId="20" fillId="0" borderId="0" xfId="4" applyFont="1" applyFill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7" borderId="3" xfId="4" applyFont="1" applyFill="1" applyBorder="1" applyAlignment="1" applyProtection="1">
      <alignment horizontal="left" vertical="center"/>
    </xf>
    <xf numFmtId="0" fontId="22" fillId="7" borderId="4" xfId="4" applyFont="1" applyFill="1" applyBorder="1" applyAlignment="1" applyProtection="1">
      <alignment horizontal="left" vertical="center"/>
    </xf>
    <xf numFmtId="0" fontId="22" fillId="0" borderId="3" xfId="4" applyFont="1" applyFill="1" applyBorder="1" applyAlignment="1" applyProtection="1">
      <alignment horizontal="left" vertical="center"/>
    </xf>
    <xf numFmtId="0" fontId="22" fillId="0" borderId="4" xfId="4" applyFont="1" applyFill="1" applyBorder="1" applyAlignment="1" applyProtection="1">
      <alignment horizontal="left" vertical="center"/>
    </xf>
    <xf numFmtId="0" fontId="19" fillId="7" borderId="0" xfId="4" applyFont="1" applyBorder="1" applyAlignment="1">
      <alignment horizontal="left" vertical="top" wrapText="1"/>
    </xf>
    <xf numFmtId="0" fontId="21" fillId="7" borderId="1" xfId="4" quotePrefix="1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center"/>
    </xf>
    <xf numFmtId="0" fontId="40" fillId="0" borderId="2" xfId="4" applyFont="1" applyFill="1" applyBorder="1" applyAlignment="1" applyProtection="1">
      <alignment horizontal="left" vertical="top"/>
    </xf>
    <xf numFmtId="0" fontId="40" fillId="0" borderId="3" xfId="4" applyFont="1" applyFill="1" applyBorder="1" applyAlignment="1" applyProtection="1">
      <alignment horizontal="left" vertical="top"/>
    </xf>
    <xf numFmtId="0" fontId="40" fillId="0" borderId="4" xfId="4" applyFont="1" applyFill="1" applyBorder="1" applyAlignment="1" applyProtection="1">
      <alignment horizontal="left" vertical="top"/>
    </xf>
    <xf numFmtId="0" fontId="40" fillId="7" borderId="3" xfId="4" applyFont="1" applyFill="1" applyBorder="1" applyAlignment="1" applyProtection="1">
      <alignment horizontal="left" vertical="center" wrapText="1"/>
    </xf>
    <xf numFmtId="0" fontId="40" fillId="7" borderId="4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horizontal="left" vertical="top" wrapText="1"/>
    </xf>
    <xf numFmtId="0" fontId="22" fillId="7" borderId="3" xfId="4" applyFont="1" applyFill="1" applyBorder="1" applyAlignment="1" applyProtection="1">
      <alignment horizontal="left" vertical="top" wrapText="1"/>
    </xf>
    <xf numFmtId="0" fontId="22" fillId="7" borderId="4" xfId="4" applyFont="1" applyFill="1" applyBorder="1" applyAlignment="1" applyProtection="1">
      <alignment horizontal="left" vertical="top" wrapText="1"/>
    </xf>
    <xf numFmtId="0" fontId="22" fillId="7" borderId="3" xfId="4" applyFont="1" applyFill="1" applyBorder="1" applyAlignment="1" applyProtection="1">
      <alignment horizontal="left" vertical="top"/>
    </xf>
    <xf numFmtId="0" fontId="22" fillId="7" borderId="4" xfId="4" applyFont="1" applyFill="1" applyBorder="1" applyAlignment="1" applyProtection="1">
      <alignment horizontal="left" vertical="top"/>
    </xf>
    <xf numFmtId="0" fontId="21" fillId="0" borderId="1" xfId="7" applyFont="1" applyFill="1" applyBorder="1" applyAlignment="1" applyProtection="1">
      <alignment horizontal="left" vertical="center"/>
    </xf>
    <xf numFmtId="0" fontId="22" fillId="0" borderId="3" xfId="4" applyFont="1" applyFill="1" applyBorder="1" applyAlignment="1" applyProtection="1">
      <alignment horizontal="left" vertical="top"/>
    </xf>
    <xf numFmtId="0" fontId="22" fillId="0" borderId="4" xfId="4" applyFont="1" applyFill="1" applyBorder="1" applyAlignment="1" applyProtection="1">
      <alignment horizontal="left" vertical="top"/>
    </xf>
    <xf numFmtId="0" fontId="22" fillId="0" borderId="3" xfId="4" applyFont="1" applyFill="1" applyBorder="1" applyAlignment="1" applyProtection="1">
      <alignment horizontal="left" vertical="center" wrapText="1"/>
    </xf>
    <xf numFmtId="0" fontId="22" fillId="0" borderId="4" xfId="4" applyFont="1" applyFill="1" applyBorder="1" applyAlignment="1" applyProtection="1">
      <alignment horizontal="left" vertical="center" wrapText="1"/>
    </xf>
    <xf numFmtId="0" fontId="19" fillId="7" borderId="0" xfId="4" applyFont="1" applyBorder="1" applyAlignment="1">
      <alignment horizontal="left" vertical="center"/>
    </xf>
    <xf numFmtId="0" fontId="21" fillId="7" borderId="2" xfId="4" applyFont="1" applyFill="1" applyBorder="1" applyAlignment="1" applyProtection="1">
      <alignment horizontal="center" vertical="center"/>
    </xf>
    <xf numFmtId="0" fontId="22" fillId="0" borderId="2" xfId="4" applyFont="1" applyFill="1" applyBorder="1" applyAlignment="1" applyProtection="1">
      <alignment horizontal="left" vertical="center" wrapText="1"/>
    </xf>
    <xf numFmtId="0" fontId="21" fillId="0" borderId="4" xfId="4" applyFont="1" applyFill="1" applyBorder="1" applyAlignment="1" applyProtection="1">
      <alignment horizontal="center" vertical="center"/>
    </xf>
    <xf numFmtId="0" fontId="21" fillId="0" borderId="1" xfId="4" applyFont="1" applyFill="1" applyBorder="1" applyAlignment="1" applyProtection="1">
      <alignment horizontal="center" vertical="center"/>
    </xf>
    <xf numFmtId="0" fontId="21" fillId="0" borderId="2" xfId="7" applyFont="1" applyFill="1" applyBorder="1" applyAlignment="1" applyProtection="1">
      <alignment horizontal="left" vertical="top"/>
    </xf>
    <xf numFmtId="0" fontId="21" fillId="0" borderId="3" xfId="7" applyFont="1" applyFill="1" applyBorder="1" applyAlignment="1" applyProtection="1">
      <alignment horizontal="left" vertical="top"/>
    </xf>
    <xf numFmtId="0" fontId="21" fillId="0" borderId="4" xfId="7" applyFont="1" applyFill="1" applyBorder="1" applyAlignment="1" applyProtection="1">
      <alignment horizontal="left" vertical="top"/>
    </xf>
    <xf numFmtId="0" fontId="22" fillId="7" borderId="3" xfId="4" applyFont="1" applyFill="1" applyBorder="1" applyAlignment="1" applyProtection="1">
      <alignment horizontal="left" vertical="center" wrapText="1"/>
    </xf>
    <xf numFmtId="0" fontId="22" fillId="7" borderId="4" xfId="4" applyFont="1" applyFill="1" applyBorder="1" applyAlignment="1" applyProtection="1">
      <alignment horizontal="left" vertical="center" wrapText="1"/>
    </xf>
    <xf numFmtId="0" fontId="22" fillId="7" borderId="2" xfId="4" applyFont="1" applyFill="1" applyBorder="1" applyAlignment="1" applyProtection="1">
      <alignment horizontal="left" vertical="center" wrapText="1"/>
    </xf>
    <xf numFmtId="0" fontId="40" fillId="7" borderId="2" xfId="4" applyFont="1" applyFill="1" applyBorder="1" applyAlignment="1" applyProtection="1">
      <alignment horizontal="left" vertical="center" wrapText="1"/>
    </xf>
    <xf numFmtId="0" fontId="20" fillId="18" borderId="0" xfId="4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21" fillId="7" borderId="11" xfId="4" quotePrefix="1" applyFont="1" applyFill="1" applyBorder="1" applyAlignment="1" applyProtection="1">
      <alignment horizontal="center" vertical="center"/>
    </xf>
    <xf numFmtId="0" fontId="21" fillId="7" borderId="5" xfId="4" applyFont="1" applyFill="1" applyBorder="1" applyAlignment="1" applyProtection="1">
      <alignment horizontal="center" vertical="center"/>
    </xf>
    <xf numFmtId="0" fontId="21" fillId="7" borderId="12" xfId="4" applyFont="1" applyFill="1" applyBorder="1" applyAlignment="1" applyProtection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22" fillId="7" borderId="11" xfId="4" applyFont="1" applyFill="1" applyBorder="1" applyAlignment="1" applyProtection="1">
      <alignment horizontal="left" vertical="center" wrapText="1"/>
    </xf>
    <xf numFmtId="0" fontId="22" fillId="7" borderId="5" xfId="4" applyFont="1" applyFill="1" applyBorder="1" applyAlignment="1" applyProtection="1">
      <alignment horizontal="left" vertical="center" wrapText="1"/>
    </xf>
    <xf numFmtId="0" fontId="22" fillId="7" borderId="12" xfId="4" applyFont="1" applyFill="1" applyBorder="1" applyAlignment="1" applyProtection="1">
      <alignment horizontal="left" vertical="center" wrapText="1"/>
    </xf>
    <xf numFmtId="0" fontId="40" fillId="0" borderId="3" xfId="4" applyFont="1" applyFill="1" applyBorder="1" applyAlignment="1" applyProtection="1">
      <alignment horizontal="left" vertical="center" wrapText="1"/>
    </xf>
    <xf numFmtId="0" fontId="22" fillId="7" borderId="3" xfId="4" applyFont="1" applyFill="1" applyBorder="1" applyAlignment="1" applyProtection="1">
      <alignment vertical="center" wrapText="1"/>
    </xf>
    <xf numFmtId="0" fontId="22" fillId="7" borderId="4" xfId="4" applyFont="1" applyFill="1" applyBorder="1" applyAlignment="1" applyProtection="1">
      <alignment vertical="center" wrapText="1"/>
    </xf>
    <xf numFmtId="0" fontId="40" fillId="0" borderId="4" xfId="4" applyFont="1" applyFill="1" applyBorder="1" applyAlignment="1" applyProtection="1">
      <alignment horizontal="left" vertical="center" wrapText="1"/>
    </xf>
    <xf numFmtId="0" fontId="20" fillId="0" borderId="0" xfId="4" applyFont="1" applyFill="1" applyAlignment="1">
      <alignment horizontal="left" vertical="top"/>
    </xf>
    <xf numFmtId="0" fontId="20" fillId="0" borderId="0" xfId="4" applyFont="1" applyFill="1" applyAlignment="1">
      <alignment horizontal="left" vertical="top" wrapText="1"/>
    </xf>
    <xf numFmtId="0" fontId="22" fillId="0" borderId="2" xfId="4" applyFont="1" applyFill="1" applyBorder="1" applyAlignment="1" applyProtection="1">
      <alignment horizontal="left" vertical="top" wrapText="1"/>
    </xf>
    <xf numFmtId="0" fontId="22" fillId="0" borderId="3" xfId="4" applyFont="1" applyFill="1" applyBorder="1" applyAlignment="1" applyProtection="1">
      <alignment horizontal="left" vertical="top" wrapText="1"/>
    </xf>
    <xf numFmtId="0" fontId="22" fillId="0" borderId="4" xfId="4" applyFont="1" applyFill="1" applyBorder="1" applyAlignment="1" applyProtection="1">
      <alignment horizontal="left" vertical="top" wrapText="1"/>
    </xf>
    <xf numFmtId="0" fontId="21" fillId="0" borderId="2" xfId="7" applyFont="1" applyFill="1" applyBorder="1" applyAlignment="1" applyProtection="1">
      <alignment horizontal="left" vertical="center" wrapText="1"/>
    </xf>
    <xf numFmtId="0" fontId="21" fillId="0" borderId="3" xfId="7" applyFont="1" applyFill="1" applyBorder="1" applyAlignment="1" applyProtection="1">
      <alignment horizontal="left" vertical="center" wrapText="1"/>
    </xf>
    <xf numFmtId="0" fontId="21" fillId="0" borderId="4" xfId="7" applyFont="1" applyFill="1" applyBorder="1" applyAlignment="1" applyProtection="1">
      <alignment horizontal="left" vertical="center" wrapText="1"/>
    </xf>
    <xf numFmtId="0" fontId="21" fillId="7" borderId="4" xfId="4" applyFont="1" applyFill="1" applyBorder="1" applyAlignment="1" applyProtection="1">
      <alignment horizontal="center" vertical="center"/>
    </xf>
    <xf numFmtId="0" fontId="21" fillId="7" borderId="1" xfId="4" applyFont="1" applyFill="1" applyBorder="1" applyAlignment="1" applyProtection="1">
      <alignment horizontal="center" vertical="top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0" xfId="4" applyFont="1" applyFill="1" applyAlignment="1">
      <alignment horizontal="left" vertical="top" wrapText="1"/>
    </xf>
    <xf numFmtId="0" fontId="21" fillId="7" borderId="1" xfId="4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1" fillId="0" borderId="1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left" vertical="top" wrapText="1"/>
    </xf>
    <xf numFmtId="0" fontId="21" fillId="0" borderId="1" xfId="4" applyFont="1" applyFill="1" applyBorder="1" applyAlignment="1">
      <alignment horizontal="center" vertical="center" wrapText="1"/>
    </xf>
    <xf numFmtId="0" fontId="21" fillId="0" borderId="1" xfId="4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2" fillId="0" borderId="5" xfId="4" applyFont="1" applyFill="1" applyBorder="1" applyAlignment="1" applyProtection="1">
      <alignment horizontal="left" vertical="center"/>
    </xf>
    <xf numFmtId="0" fontId="22" fillId="7" borderId="5" xfId="4" applyFont="1" applyFill="1" applyBorder="1" applyAlignment="1" applyProtection="1">
      <alignment horizontal="left" vertical="center"/>
    </xf>
    <xf numFmtId="0" fontId="22" fillId="7" borderId="19" xfId="4" applyFont="1" applyFill="1" applyBorder="1" applyAlignment="1" applyProtection="1">
      <alignment horizontal="left" vertical="center"/>
    </xf>
    <xf numFmtId="0" fontId="22" fillId="7" borderId="16" xfId="4" applyFont="1" applyFill="1" applyBorder="1" applyAlignment="1" applyProtection="1">
      <alignment horizontal="left" vertical="center"/>
    </xf>
    <xf numFmtId="0" fontId="21" fillId="7" borderId="2" xfId="4" quotePrefix="1" applyFont="1" applyFill="1" applyBorder="1" applyAlignment="1" applyProtection="1">
      <alignment horizontal="center" vertical="center"/>
    </xf>
    <xf numFmtId="0" fontId="22" fillId="7" borderId="14" xfId="4" applyFont="1" applyFill="1" applyBorder="1" applyAlignment="1" applyProtection="1">
      <alignment horizontal="left" vertical="center"/>
    </xf>
    <xf numFmtId="0" fontId="21" fillId="0" borderId="2" xfId="7" applyFont="1" applyFill="1" applyBorder="1" applyAlignment="1" applyProtection="1">
      <alignment horizontal="left" vertical="center"/>
    </xf>
    <xf numFmtId="0" fontId="21" fillId="0" borderId="3" xfId="7" applyFont="1" applyFill="1" applyBorder="1" applyAlignment="1" applyProtection="1">
      <alignment horizontal="left" vertical="center"/>
    </xf>
    <xf numFmtId="0" fontId="21" fillId="0" borderId="4" xfId="7" applyFont="1" applyFill="1" applyBorder="1" applyAlignment="1" applyProtection="1">
      <alignment horizontal="left" vertical="center"/>
    </xf>
    <xf numFmtId="3" fontId="21" fillId="7" borderId="14" xfId="4" applyNumberFormat="1" applyFont="1" applyFill="1" applyBorder="1" applyAlignment="1" applyProtection="1">
      <alignment horizontal="center" vertical="center" wrapText="1"/>
    </xf>
    <xf numFmtId="3" fontId="21" fillId="7" borderId="10" xfId="4" applyNumberFormat="1" applyFont="1" applyFill="1" applyBorder="1" applyAlignment="1" applyProtection="1">
      <alignment horizontal="center" vertical="center" wrapText="1"/>
    </xf>
    <xf numFmtId="0" fontId="21" fillId="7" borderId="5" xfId="4" applyNumberFormat="1" applyFont="1" applyFill="1" applyBorder="1" applyAlignment="1" applyProtection="1">
      <alignment horizontal="center"/>
    </xf>
    <xf numFmtId="0" fontId="21" fillId="7" borderId="14" xfId="4" applyNumberFormat="1" applyFont="1" applyFill="1" applyBorder="1" applyAlignment="1" applyProtection="1">
      <alignment horizontal="center" vertical="center"/>
    </xf>
    <xf numFmtId="0" fontId="21" fillId="7" borderId="10" xfId="4" applyNumberFormat="1" applyFont="1" applyFill="1" applyBorder="1" applyAlignment="1" applyProtection="1">
      <alignment horizontal="center" vertical="center"/>
    </xf>
    <xf numFmtId="0" fontId="21" fillId="7" borderId="2" xfId="4" applyNumberFormat="1" applyFont="1" applyFill="1" applyBorder="1" applyAlignment="1" applyProtection="1">
      <alignment horizontal="center" vertical="top" wrapText="1"/>
    </xf>
    <xf numFmtId="0" fontId="21" fillId="7" borderId="3" xfId="4" applyNumberFormat="1" applyFont="1" applyFill="1" applyBorder="1" applyAlignment="1" applyProtection="1">
      <alignment horizontal="center" vertical="top" wrapText="1"/>
    </xf>
    <xf numFmtId="0" fontId="21" fillId="7" borderId="4" xfId="4" applyNumberFormat="1" applyFont="1" applyFill="1" applyBorder="1" applyAlignment="1" applyProtection="1">
      <alignment horizontal="center" vertical="top" wrapText="1"/>
    </xf>
    <xf numFmtId="0" fontId="21" fillId="7" borderId="0" xfId="4" applyNumberFormat="1" applyFont="1" applyFill="1" applyBorder="1" applyAlignment="1" applyProtection="1">
      <alignment horizontal="center"/>
    </xf>
    <xf numFmtId="0" fontId="19" fillId="7" borderId="0" xfId="4" applyNumberFormat="1" applyFont="1" applyFill="1" applyBorder="1" applyAlignment="1" applyProtection="1">
      <alignment horizontal="left" wrapText="1"/>
    </xf>
    <xf numFmtId="0" fontId="19" fillId="0" borderId="0" xfId="4" applyNumberFormat="1" applyFont="1" applyFill="1" applyBorder="1" applyAlignment="1" applyProtection="1">
      <alignment horizontal="left"/>
    </xf>
    <xf numFmtId="0" fontId="19" fillId="7" borderId="0" xfId="4" applyNumberFormat="1" applyFont="1" applyFill="1" applyBorder="1" applyAlignment="1" applyProtection="1">
      <alignment horizontal="left"/>
    </xf>
    <xf numFmtId="0" fontId="19" fillId="7" borderId="0" xfId="4" applyFont="1" applyAlignment="1">
      <alignment horizontal="left" vertical="top" wrapText="1"/>
    </xf>
    <xf numFmtId="0" fontId="19" fillId="7" borderId="0" xfId="4" applyNumberFormat="1" applyFont="1" applyFill="1" applyBorder="1" applyAlignment="1" applyProtection="1">
      <alignment horizontal="center"/>
    </xf>
    <xf numFmtId="0" fontId="21" fillId="0" borderId="0" xfId="4" applyFont="1" applyFill="1" applyBorder="1" applyAlignment="1">
      <alignment horizontal="center" vertical="center"/>
    </xf>
    <xf numFmtId="3" fontId="22" fillId="7" borderId="0" xfId="4" applyNumberFormat="1" applyFont="1" applyFill="1" applyBorder="1" applyAlignment="1" applyProtection="1">
      <alignment horizontal="center"/>
    </xf>
    <xf numFmtId="0" fontId="21" fillId="0" borderId="0" xfId="4" quotePrefix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 applyProtection="1">
      <alignment horizontal="center"/>
    </xf>
    <xf numFmtId="3" fontId="21" fillId="0" borderId="0" xfId="4" applyNumberFormat="1" applyFont="1" applyFill="1" applyBorder="1" applyAlignment="1" applyProtection="1">
      <alignment horizontal="center" vertical="center" wrapText="1"/>
    </xf>
    <xf numFmtId="0" fontId="22" fillId="0" borderId="0" xfId="4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/>
    </xf>
    <xf numFmtId="0" fontId="22" fillId="0" borderId="0" xfId="4" applyFont="1" applyFill="1" applyAlignment="1">
      <alignment horizontal="left" vertical="center"/>
    </xf>
    <xf numFmtId="0" fontId="21" fillId="0" borderId="0" xfId="4" applyNumberFormat="1" applyFont="1" applyFill="1" applyBorder="1" applyAlignment="1" applyProtection="1">
      <alignment horizontal="center" vertical="top"/>
    </xf>
    <xf numFmtId="0" fontId="21" fillId="0" borderId="0" xfId="4" applyFont="1" applyFill="1" applyBorder="1" applyAlignment="1">
      <alignment horizontal="left" vertical="top" wrapText="1"/>
    </xf>
    <xf numFmtId="0" fontId="19" fillId="7" borderId="0" xfId="4" applyNumberFormat="1" applyFont="1" applyFill="1" applyBorder="1" applyAlignment="1" applyProtection="1">
      <alignment horizontal="left" vertical="top"/>
    </xf>
    <xf numFmtId="0" fontId="45" fillId="0" borderId="3" xfId="4" applyFont="1" applyFill="1" applyBorder="1" applyAlignment="1" applyProtection="1">
      <alignment horizontal="left" vertical="center" wrapText="1"/>
    </xf>
    <xf numFmtId="0" fontId="45" fillId="0" borderId="4" xfId="4" applyFont="1" applyFill="1" applyBorder="1" applyAlignment="1" applyProtection="1">
      <alignment horizontal="left" vertical="center" wrapText="1"/>
    </xf>
    <xf numFmtId="0" fontId="45" fillId="7" borderId="3" xfId="4" applyFont="1" applyFill="1" applyBorder="1" applyAlignment="1" applyProtection="1">
      <alignment horizontal="left" vertical="center" wrapText="1"/>
    </xf>
    <xf numFmtId="0" fontId="45" fillId="7" borderId="4" xfId="4" applyFont="1" applyFill="1" applyBorder="1" applyAlignment="1" applyProtection="1">
      <alignment horizontal="left" vertical="center" wrapText="1"/>
    </xf>
    <xf numFmtId="0" fontId="45" fillId="7" borderId="2" xfId="4" applyFont="1" applyFill="1" applyBorder="1" applyAlignment="1" applyProtection="1">
      <alignment horizontal="left" vertical="center" wrapText="1"/>
    </xf>
    <xf numFmtId="0" fontId="45" fillId="2" borderId="2" xfId="0" applyFont="1" applyFill="1" applyBorder="1" applyAlignment="1">
      <alignment vertical="center"/>
    </xf>
    <xf numFmtId="0" fontId="45" fillId="2" borderId="3" xfId="0" applyFont="1" applyFill="1" applyBorder="1" applyAlignment="1">
      <alignment vertical="center"/>
    </xf>
    <xf numFmtId="0" fontId="45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5" fillId="2" borderId="3" xfId="0" quotePrefix="1" applyFont="1" applyFill="1" applyBorder="1" applyAlignment="1">
      <alignment horizontal="left" vertical="center"/>
    </xf>
    <xf numFmtId="0" fontId="45" fillId="2" borderId="4" xfId="0" applyFont="1" applyFill="1" applyBorder="1" applyAlignment="1">
      <alignment horizontal="left" vertical="center"/>
    </xf>
    <xf numFmtId="0" fontId="45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8" fillId="0" borderId="5" xfId="0" applyFont="1" applyBorder="1" applyAlignment="1">
      <alignment horizontal="left"/>
    </xf>
    <xf numFmtId="0" fontId="4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1" fillId="0" borderId="0" xfId="0" applyFont="1" applyFill="1" applyAlignment="1">
      <alignment horizontal="left"/>
    </xf>
    <xf numFmtId="0" fontId="34" fillId="0" borderId="0" xfId="4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5" fillId="0" borderId="6" xfId="0" applyFont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</cellXfs>
  <cellStyles count="59">
    <cellStyle name="checkExposure" xfId="9"/>
    <cellStyle name="Comma [0] 2" xfId="56"/>
    <cellStyle name="Comma 2" xfId="54"/>
    <cellStyle name="Currency [0] 2" xfId="53"/>
    <cellStyle name="greyed" xfId="10"/>
    <cellStyle name="highlightExposure" xfId="8"/>
    <cellStyle name="highlightPD" xfId="11"/>
    <cellStyle name="highlightPercentage" xfId="12"/>
    <cellStyle name="highlightText" xfId="7"/>
    <cellStyle name="inputDate" xfId="13"/>
    <cellStyle name="inputExposure" xfId="5"/>
    <cellStyle name="inputMaturity" xfId="14"/>
    <cellStyle name="inputPD" xfId="15"/>
    <cellStyle name="inputPercentage" xfId="16"/>
    <cellStyle name="inputSelection" xfId="17"/>
    <cellStyle name="inputText" xfId="18"/>
    <cellStyle name="Normal" xfId="0" builtinId="0"/>
    <cellStyle name="Normal 2" xfId="1"/>
    <cellStyle name="Normal 3" xfId="2"/>
    <cellStyle name="Normal 3 2" xfId="3"/>
    <cellStyle name="Normal 4" xfId="4"/>
    <cellStyle name="Normal 5" xfId="52"/>
    <cellStyle name="Normal 6" xfId="55"/>
    <cellStyle name="optionalExposure" xfId="19"/>
    <cellStyle name="optionalMaturity" xfId="20"/>
    <cellStyle name="optionalPD" xfId="21"/>
    <cellStyle name="optionalPercentage" xfId="22"/>
    <cellStyle name="optionalSelection" xfId="23"/>
    <cellStyle name="optionalText" xfId="24"/>
    <cellStyle name="Percent" xfId="58" builtinId="5"/>
    <cellStyle name="Percent 2" xfId="51"/>
    <cellStyle name="Percent 3" xfId="57"/>
    <cellStyle name="showCheck" xfId="25"/>
    <cellStyle name="showExposure" xfId="6"/>
    <cellStyle name="showParameterE" xfId="26"/>
    <cellStyle name="showParameterS" xfId="27"/>
    <cellStyle name="showParameterS 2" xfId="28"/>
    <cellStyle name="showPD" xfId="29"/>
    <cellStyle name="showPercentage" xfId="30"/>
    <cellStyle name="showSelection" xfId="31"/>
    <cellStyle name="sup2Int" xfId="32"/>
    <cellStyle name="sup2ParameterE" xfId="33"/>
    <cellStyle name="sup2Percentage" xfId="34"/>
    <cellStyle name="sup2PercentageL" xfId="35"/>
    <cellStyle name="sup2PercentageM" xfId="36"/>
    <cellStyle name="sup2Selection" xfId="37"/>
    <cellStyle name="sup2Text" xfId="38"/>
    <cellStyle name="sup3ParameterE" xfId="39"/>
    <cellStyle name="sup3Percentage" xfId="40"/>
    <cellStyle name="supFloat" xfId="41"/>
    <cellStyle name="supInt" xfId="42"/>
    <cellStyle name="supParameterE" xfId="43"/>
    <cellStyle name="supParameterS" xfId="44"/>
    <cellStyle name="supPD" xfId="45"/>
    <cellStyle name="supPercentage" xfId="46"/>
    <cellStyle name="supPercentageL" xfId="47"/>
    <cellStyle name="supPercentageM" xfId="48"/>
    <cellStyle name="supSelection" xfId="49"/>
    <cellStyle name="sup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150507</xdr:colOff>
      <xdr:row>81</xdr:row>
      <xdr:rowOff>43446</xdr:rowOff>
    </xdr:from>
    <xdr:ext cx="11589954" cy="3833742"/>
    <xdr:sp macro="" textlink="">
      <xdr:nvSpPr>
        <xdr:cNvPr id="2" name="Rectangle 1"/>
        <xdr:cNvSpPr/>
      </xdr:nvSpPr>
      <xdr:spPr>
        <a:xfrm rot="19739823">
          <a:off x="404507" y="12861375"/>
          <a:ext cx="11589954" cy="383374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39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388340</xdr:colOff>
      <xdr:row>1264</xdr:row>
      <xdr:rowOff>123788</xdr:rowOff>
    </xdr:from>
    <xdr:ext cx="12517387" cy="4585101"/>
    <xdr:sp macro="" textlink="">
      <xdr:nvSpPr>
        <xdr:cNvPr id="2" name="Rectangle 1"/>
        <xdr:cNvSpPr/>
      </xdr:nvSpPr>
      <xdr:spPr>
        <a:xfrm rot="19739823">
          <a:off x="947140" y="202117288"/>
          <a:ext cx="12517387" cy="45851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7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  <xdr:oneCellAnchor>
    <xdr:from>
      <xdr:col>1</xdr:col>
      <xdr:colOff>2117479</xdr:colOff>
      <xdr:row>40</xdr:row>
      <xdr:rowOff>45543</xdr:rowOff>
    </xdr:from>
    <xdr:ext cx="13490911" cy="3833742"/>
    <xdr:sp macro="" textlink="">
      <xdr:nvSpPr>
        <xdr:cNvPr id="3" name="Rectangle 2"/>
        <xdr:cNvSpPr/>
      </xdr:nvSpPr>
      <xdr:spPr>
        <a:xfrm rot="19739823">
          <a:off x="2676279" y="5455743"/>
          <a:ext cx="13490911" cy="383374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39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220222</xdr:colOff>
      <xdr:row>23</xdr:row>
      <xdr:rowOff>5723</xdr:rowOff>
    </xdr:from>
    <xdr:ext cx="13448619" cy="4585101"/>
    <xdr:sp macro="" textlink="">
      <xdr:nvSpPr>
        <xdr:cNvPr id="2" name="Rectangle 1"/>
        <xdr:cNvSpPr/>
      </xdr:nvSpPr>
      <xdr:spPr>
        <a:xfrm rot="19739823">
          <a:off x="220222" y="3529973"/>
          <a:ext cx="13448619" cy="4585101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700" b="1" cap="none" spc="0">
              <a:ln w="10160">
                <a:solidFill>
                  <a:schemeClr val="accent5">
                    <a:alpha val="55000"/>
                  </a:schemeClr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/>
  </sheetViews>
  <sheetFormatPr defaultRowHeight="14.5" x14ac:dyDescent="0.35"/>
  <sheetData>
    <row r="1" spans="1:24" s="10" customFormat="1" x14ac:dyDescent="0.35"/>
    <row r="2" spans="1:24" s="10" customFormat="1" x14ac:dyDescent="0.35"/>
    <row r="3" spans="1:24" s="10" customFormat="1" x14ac:dyDescent="0.35"/>
    <row r="4" spans="1:24" s="10" customFormat="1" x14ac:dyDescent="0.35"/>
    <row r="5" spans="1:24" s="10" customFormat="1" x14ac:dyDescent="0.35"/>
    <row r="6" spans="1:24" s="10" customFormat="1" x14ac:dyDescent="0.35"/>
    <row r="7" spans="1:24" s="10" customFormat="1" x14ac:dyDescent="0.35"/>
    <row r="8" spans="1:24" ht="72" customHeight="1" x14ac:dyDescent="0.35">
      <c r="A8" s="621" t="s">
        <v>317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</row>
    <row r="9" spans="1:24" ht="61.5" x14ac:dyDescent="1.35">
      <c r="A9" s="622" t="s">
        <v>318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</row>
    <row r="10" spans="1:24" ht="36" x14ac:dyDescent="0.8">
      <c r="A10" s="75"/>
      <c r="B10" s="75"/>
      <c r="C10" s="75"/>
      <c r="D10" s="75"/>
      <c r="E10" s="75"/>
      <c r="F10" s="75"/>
      <c r="G10" s="75"/>
      <c r="H10" s="75"/>
      <c r="I10" s="75"/>
    </row>
    <row r="11" spans="1:24" ht="36" x14ac:dyDescent="0.8">
      <c r="A11" s="75"/>
      <c r="B11" s="75" t="s">
        <v>319</v>
      </c>
      <c r="C11" s="75"/>
      <c r="D11" s="75"/>
      <c r="E11" s="75"/>
      <c r="F11" s="75"/>
      <c r="G11" s="75"/>
      <c r="H11" s="75"/>
      <c r="I11" s="75"/>
    </row>
    <row r="12" spans="1:24" ht="36" x14ac:dyDescent="0.8">
      <c r="A12" s="75"/>
      <c r="B12" s="75" t="s">
        <v>320</v>
      </c>
      <c r="C12" s="75"/>
      <c r="D12" s="75"/>
      <c r="E12" s="75"/>
      <c r="F12" s="75"/>
      <c r="G12" s="75"/>
      <c r="H12" s="75"/>
      <c r="I12" s="75"/>
    </row>
    <row r="13" spans="1:24" ht="36" x14ac:dyDescent="0.8">
      <c r="A13" s="75"/>
      <c r="B13" s="75" t="s">
        <v>321</v>
      </c>
      <c r="C13" s="75"/>
      <c r="D13" s="75"/>
      <c r="E13" s="75"/>
      <c r="F13" s="75"/>
      <c r="G13" s="75"/>
      <c r="H13" s="75"/>
      <c r="I13" s="75"/>
    </row>
    <row r="14" spans="1:24" ht="36" x14ac:dyDescent="0.8">
      <c r="A14" s="75"/>
      <c r="B14" s="75" t="s">
        <v>322</v>
      </c>
      <c r="C14" s="75"/>
      <c r="D14" s="75"/>
      <c r="E14" s="75"/>
      <c r="F14" s="75"/>
      <c r="G14" s="75"/>
      <c r="H14" s="75"/>
      <c r="I14" s="75"/>
    </row>
    <row r="15" spans="1:24" ht="36" x14ac:dyDescent="0.8">
      <c r="A15" s="75"/>
      <c r="B15" s="75" t="s">
        <v>325</v>
      </c>
      <c r="C15" s="75"/>
      <c r="D15" s="75"/>
      <c r="E15" s="75"/>
      <c r="F15" s="75"/>
      <c r="G15" s="75"/>
      <c r="H15" s="75"/>
      <c r="I15" s="75"/>
    </row>
    <row r="16" spans="1:24" ht="36" x14ac:dyDescent="0.8">
      <c r="A16" s="75"/>
      <c r="B16" s="75" t="s">
        <v>323</v>
      </c>
      <c r="C16" s="75"/>
      <c r="D16" s="75"/>
      <c r="E16" s="75"/>
      <c r="F16" s="75"/>
      <c r="G16" s="75"/>
      <c r="H16" s="75"/>
      <c r="I16" s="75"/>
    </row>
    <row r="17" spans="1:9" ht="36" x14ac:dyDescent="0.8">
      <c r="A17" s="75"/>
      <c r="B17" s="76" t="s">
        <v>326</v>
      </c>
      <c r="C17" s="75"/>
      <c r="D17" s="75"/>
      <c r="E17" s="75"/>
      <c r="F17" s="75"/>
      <c r="G17" s="75"/>
      <c r="H17" s="75"/>
      <c r="I17" s="75"/>
    </row>
    <row r="18" spans="1:9" ht="39.75" customHeight="1" x14ac:dyDescent="0.8">
      <c r="B18" s="75" t="s">
        <v>327</v>
      </c>
    </row>
    <row r="19" spans="1:9" x14ac:dyDescent="0.35">
      <c r="B19" s="10"/>
    </row>
  </sheetData>
  <mergeCells count="2">
    <mergeCell ref="A8:X8"/>
    <mergeCell ref="A9:X9"/>
  </mergeCells>
  <pageMargins left="0.7" right="0.7" top="0.75" bottom="0.75" header="0.3" footer="0.3"/>
  <pageSetup paperSize="9" scale="59" orientation="landscape" r:id="rId1"/>
  <colBreaks count="1" manualBreakCount="1">
    <brk id="24" max="23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1"/>
  <sheetViews>
    <sheetView topLeftCell="A6" zoomScale="70" zoomScaleNormal="70" workbookViewId="0">
      <selection activeCell="L95" sqref="L95"/>
    </sheetView>
  </sheetViews>
  <sheetFormatPr defaultColWidth="9.08984375" defaultRowHeight="13" x14ac:dyDescent="0.35"/>
  <cols>
    <col min="1" max="1" width="3.6328125" style="295" customWidth="1"/>
    <col min="2" max="2" width="3.6328125" style="299" customWidth="1"/>
    <col min="3" max="4" width="3" style="290" customWidth="1"/>
    <col min="5" max="5" width="58.08984375" style="290" customWidth="1"/>
    <col min="6" max="7" width="15.90625" style="290" customWidth="1"/>
    <col min="8" max="8" width="15.90625" style="299" customWidth="1"/>
    <col min="9" max="9" width="3.453125" style="290" customWidth="1"/>
    <col min="10" max="10" width="1.54296875" style="290" customWidth="1"/>
    <col min="11" max="11" width="2" style="290" customWidth="1"/>
    <col min="12" max="12" width="49.08984375" style="290" customWidth="1"/>
    <col min="13" max="14" width="15.90625" style="290" customWidth="1"/>
    <col min="15" max="16384" width="9.08984375" style="290"/>
  </cols>
  <sheetData>
    <row r="1" spans="1:20" hidden="1" x14ac:dyDescent="0.35">
      <c r="A1" s="289" t="s">
        <v>399</v>
      </c>
      <c r="B1" s="79"/>
      <c r="C1" s="77"/>
      <c r="D1" s="77"/>
      <c r="E1" s="77"/>
      <c r="F1" s="77"/>
      <c r="G1" s="77"/>
      <c r="H1" s="79"/>
    </row>
    <row r="2" spans="1:20" hidden="1" x14ac:dyDescent="0.35">
      <c r="A2" s="78"/>
      <c r="B2" s="79"/>
      <c r="C2" s="77"/>
      <c r="D2" s="77"/>
      <c r="E2" s="77"/>
      <c r="F2" s="77"/>
      <c r="G2" s="77"/>
      <c r="H2" s="79"/>
    </row>
    <row r="3" spans="1:20" hidden="1" x14ac:dyDescent="0.35">
      <c r="A3" s="78"/>
      <c r="B3" s="79"/>
      <c r="C3" s="77"/>
      <c r="D3" s="77"/>
      <c r="E3" s="77"/>
      <c r="F3" s="77"/>
      <c r="G3" s="77"/>
      <c r="H3" s="79"/>
    </row>
    <row r="4" spans="1:20" hidden="1" x14ac:dyDescent="0.35">
      <c r="A4" s="658" t="s">
        <v>344</v>
      </c>
      <c r="B4" s="658"/>
      <c r="C4" s="658"/>
      <c r="D4" s="658"/>
      <c r="E4" s="658"/>
      <c r="F4" s="658"/>
      <c r="G4" s="658"/>
      <c r="H4" s="658"/>
      <c r="L4" s="657" t="s">
        <v>379</v>
      </c>
      <c r="M4" s="657"/>
      <c r="N4" s="657"/>
      <c r="O4" s="657"/>
      <c r="P4" s="657"/>
      <c r="Q4" s="657"/>
      <c r="R4" s="657"/>
      <c r="S4" s="657"/>
      <c r="T4" s="657"/>
    </row>
    <row r="5" spans="1:20" hidden="1" x14ac:dyDescent="0.35">
      <c r="A5" s="97"/>
      <c r="B5" s="97"/>
      <c r="C5" s="97"/>
      <c r="D5" s="97"/>
      <c r="E5" s="97"/>
      <c r="F5" s="97"/>
      <c r="G5" s="97"/>
      <c r="H5" s="97"/>
    </row>
    <row r="6" spans="1:20" ht="42.75" customHeight="1" x14ac:dyDescent="0.35">
      <c r="A6" s="662" t="s">
        <v>569</v>
      </c>
      <c r="B6" s="662"/>
      <c r="C6" s="662"/>
      <c r="D6" s="662"/>
      <c r="E6" s="662"/>
      <c r="F6" s="662"/>
      <c r="G6" s="662"/>
      <c r="H6" s="662"/>
    </row>
    <row r="7" spans="1:20" x14ac:dyDescent="0.35">
      <c r="A7" s="266"/>
      <c r="B7" s="266"/>
      <c r="C7" s="266"/>
      <c r="D7" s="266"/>
      <c r="E7" s="266"/>
      <c r="F7" s="266"/>
      <c r="G7" s="266"/>
      <c r="H7" s="266"/>
    </row>
    <row r="8" spans="1:20" x14ac:dyDescent="0.35">
      <c r="A8" s="645" t="s">
        <v>524</v>
      </c>
      <c r="B8" s="645"/>
      <c r="C8" s="645"/>
      <c r="D8" s="645"/>
      <c r="E8" s="645"/>
      <c r="F8" s="645"/>
      <c r="G8" s="645"/>
      <c r="H8" s="645"/>
    </row>
    <row r="9" spans="1:20" x14ac:dyDescent="0.35">
      <c r="A9" s="267"/>
      <c r="B9" s="267"/>
      <c r="C9" s="267"/>
      <c r="D9" s="267"/>
      <c r="E9" s="267"/>
      <c r="F9" s="267"/>
      <c r="G9" s="267"/>
      <c r="H9" s="267"/>
    </row>
    <row r="10" spans="1:20" s="291" customFormat="1" ht="15" customHeight="1" x14ac:dyDescent="0.35">
      <c r="A10" s="427" t="s">
        <v>526</v>
      </c>
      <c r="B10" s="627" t="s">
        <v>511</v>
      </c>
      <c r="C10" s="627"/>
      <c r="D10" s="627"/>
      <c r="E10" s="627"/>
      <c r="F10" s="627"/>
      <c r="G10" s="627"/>
      <c r="H10" s="627"/>
    </row>
    <row r="11" spans="1:20" x14ac:dyDescent="0.35">
      <c r="A11" s="309"/>
      <c r="B11" s="310"/>
      <c r="C11" s="309"/>
      <c r="D11" s="309"/>
      <c r="E11" s="309"/>
      <c r="F11" s="309"/>
      <c r="G11" s="309"/>
      <c r="H11" s="310"/>
    </row>
    <row r="12" spans="1:20" x14ac:dyDescent="0.35">
      <c r="A12" s="311"/>
      <c r="B12" s="312" t="s">
        <v>0</v>
      </c>
      <c r="C12" s="629" t="s">
        <v>1</v>
      </c>
      <c r="D12" s="629"/>
      <c r="E12" s="629"/>
      <c r="F12" s="312" t="s">
        <v>328</v>
      </c>
      <c r="G12" s="313" t="s">
        <v>342</v>
      </c>
      <c r="H12" s="312" t="s">
        <v>2</v>
      </c>
    </row>
    <row r="13" spans="1:20" x14ac:dyDescent="0.35">
      <c r="A13" s="311"/>
      <c r="B13" s="314" t="s">
        <v>539</v>
      </c>
      <c r="C13" s="659" t="s">
        <v>540</v>
      </c>
      <c r="D13" s="660"/>
      <c r="E13" s="661"/>
      <c r="F13" s="314" t="s">
        <v>541</v>
      </c>
      <c r="G13" s="314" t="s">
        <v>542</v>
      </c>
      <c r="H13" s="314" t="s">
        <v>543</v>
      </c>
    </row>
    <row r="14" spans="1:20" x14ac:dyDescent="0.35">
      <c r="A14" s="311"/>
      <c r="B14" s="315" t="s">
        <v>5</v>
      </c>
      <c r="C14" s="653" t="s">
        <v>6</v>
      </c>
      <c r="D14" s="653"/>
      <c r="E14" s="654"/>
      <c r="F14" s="316"/>
      <c r="G14" s="317"/>
      <c r="H14" s="318"/>
    </row>
    <row r="15" spans="1:20" x14ac:dyDescent="0.35">
      <c r="A15" s="311"/>
      <c r="B15" s="315"/>
      <c r="C15" s="319" t="s">
        <v>7</v>
      </c>
      <c r="D15" s="653" t="s">
        <v>8</v>
      </c>
      <c r="E15" s="654"/>
      <c r="F15" s="320">
        <f>SUM(F16:F21)</f>
        <v>0</v>
      </c>
      <c r="G15" s="320">
        <f>SUM(G16:G21)</f>
        <v>0</v>
      </c>
      <c r="H15" s="96">
        <f>F15-G15</f>
        <v>0</v>
      </c>
    </row>
    <row r="16" spans="1:20" x14ac:dyDescent="0.35">
      <c r="A16" s="311"/>
      <c r="B16" s="315"/>
      <c r="C16" s="321"/>
      <c r="D16" s="321" t="s">
        <v>33</v>
      </c>
      <c r="E16" s="322" t="s">
        <v>329</v>
      </c>
      <c r="F16" s="323"/>
      <c r="G16" s="86"/>
      <c r="H16" s="324"/>
    </row>
    <row r="17" spans="1:10" x14ac:dyDescent="0.35">
      <c r="A17" s="311"/>
      <c r="B17" s="315"/>
      <c r="C17" s="319"/>
      <c r="D17" s="319" t="s">
        <v>34</v>
      </c>
      <c r="E17" s="325" t="s">
        <v>388</v>
      </c>
      <c r="F17" s="323"/>
      <c r="G17" s="86"/>
      <c r="H17" s="324"/>
    </row>
    <row r="18" spans="1:10" x14ac:dyDescent="0.35">
      <c r="A18" s="311"/>
      <c r="B18" s="315"/>
      <c r="C18" s="319"/>
      <c r="D18" s="326" t="s">
        <v>35</v>
      </c>
      <c r="E18" s="327" t="s">
        <v>401</v>
      </c>
      <c r="F18" s="323"/>
      <c r="G18" s="86"/>
      <c r="H18" s="324"/>
    </row>
    <row r="19" spans="1:10" x14ac:dyDescent="0.35">
      <c r="A19" s="311"/>
      <c r="B19" s="315"/>
      <c r="C19" s="319"/>
      <c r="D19" s="319" t="s">
        <v>81</v>
      </c>
      <c r="E19" s="325" t="s">
        <v>330</v>
      </c>
      <c r="F19" s="323"/>
      <c r="G19" s="86"/>
      <c r="H19" s="324"/>
    </row>
    <row r="20" spans="1:10" x14ac:dyDescent="0.35">
      <c r="A20" s="311"/>
      <c r="B20" s="315"/>
      <c r="C20" s="319"/>
      <c r="D20" s="319" t="s">
        <v>331</v>
      </c>
      <c r="E20" s="325" t="s">
        <v>389</v>
      </c>
      <c r="F20" s="323"/>
      <c r="G20" s="86"/>
      <c r="H20" s="324"/>
      <c r="J20" s="292"/>
    </row>
    <row r="21" spans="1:10" x14ac:dyDescent="0.35">
      <c r="A21" s="311"/>
      <c r="B21" s="315"/>
      <c r="C21" s="319"/>
      <c r="D21" s="319" t="s">
        <v>332</v>
      </c>
      <c r="E21" s="325" t="s">
        <v>390</v>
      </c>
      <c r="F21" s="323"/>
      <c r="G21" s="86"/>
      <c r="H21" s="324"/>
    </row>
    <row r="22" spans="1:10" x14ac:dyDescent="0.35">
      <c r="A22" s="311"/>
      <c r="B22" s="315"/>
      <c r="C22" s="319" t="s">
        <v>9</v>
      </c>
      <c r="D22" s="653" t="s">
        <v>10</v>
      </c>
      <c r="E22" s="654"/>
      <c r="F22" s="328">
        <f>SUM(F23:F28)</f>
        <v>0</v>
      </c>
      <c r="G22" s="328">
        <f>SUM(G23:G28)</f>
        <v>0</v>
      </c>
      <c r="H22" s="96">
        <f>F22-G22</f>
        <v>0</v>
      </c>
    </row>
    <row r="23" spans="1:10" x14ac:dyDescent="0.35">
      <c r="A23" s="311"/>
      <c r="B23" s="315"/>
      <c r="C23" s="319"/>
      <c r="D23" s="319" t="s">
        <v>33</v>
      </c>
      <c r="E23" s="322" t="s">
        <v>388</v>
      </c>
      <c r="F23" s="329"/>
      <c r="G23" s="86"/>
      <c r="H23" s="318"/>
    </row>
    <row r="24" spans="1:10" x14ac:dyDescent="0.35">
      <c r="A24" s="311"/>
      <c r="B24" s="315"/>
      <c r="C24" s="319"/>
      <c r="D24" s="326" t="s">
        <v>34</v>
      </c>
      <c r="E24" s="330" t="s">
        <v>401</v>
      </c>
      <c r="F24" s="329"/>
      <c r="G24" s="86"/>
      <c r="H24" s="318"/>
    </row>
    <row r="25" spans="1:10" x14ac:dyDescent="0.35">
      <c r="A25" s="311"/>
      <c r="B25" s="315"/>
      <c r="C25" s="319"/>
      <c r="D25" s="319" t="s">
        <v>35</v>
      </c>
      <c r="E25" s="331" t="s">
        <v>391</v>
      </c>
      <c r="F25" s="329"/>
      <c r="G25" s="86"/>
      <c r="H25" s="318"/>
    </row>
    <row r="26" spans="1:10" x14ac:dyDescent="0.35">
      <c r="A26" s="311"/>
      <c r="B26" s="315"/>
      <c r="C26" s="319"/>
      <c r="D26" s="319" t="s">
        <v>81</v>
      </c>
      <c r="E26" s="325" t="s">
        <v>330</v>
      </c>
      <c r="F26" s="323"/>
      <c r="G26" s="86"/>
      <c r="H26" s="318"/>
    </row>
    <row r="27" spans="1:10" x14ac:dyDescent="0.35">
      <c r="A27" s="311"/>
      <c r="B27" s="315"/>
      <c r="C27" s="319"/>
      <c r="D27" s="319" t="s">
        <v>331</v>
      </c>
      <c r="E27" s="325" t="s">
        <v>389</v>
      </c>
      <c r="F27" s="323"/>
      <c r="G27" s="86"/>
      <c r="H27" s="318"/>
    </row>
    <row r="28" spans="1:10" x14ac:dyDescent="0.35">
      <c r="A28" s="311"/>
      <c r="B28" s="315"/>
      <c r="C28" s="319"/>
      <c r="D28" s="319" t="s">
        <v>332</v>
      </c>
      <c r="E28" s="325" t="s">
        <v>390</v>
      </c>
      <c r="F28" s="323"/>
      <c r="G28" s="86"/>
      <c r="H28" s="318"/>
    </row>
    <row r="29" spans="1:10" s="293" customFormat="1" x14ac:dyDescent="0.35">
      <c r="A29" s="332"/>
      <c r="B29" s="315" t="s">
        <v>11</v>
      </c>
      <c r="C29" s="643" t="s">
        <v>12</v>
      </c>
      <c r="D29" s="643"/>
      <c r="E29" s="644"/>
      <c r="F29" s="328">
        <f>SUM(F30:F35)</f>
        <v>0</v>
      </c>
      <c r="G29" s="328">
        <f>SUM(G30:G35)</f>
        <v>0</v>
      </c>
      <c r="H29" s="333">
        <f>F29-G29</f>
        <v>0</v>
      </c>
    </row>
    <row r="30" spans="1:10" x14ac:dyDescent="0.35">
      <c r="A30" s="311"/>
      <c r="B30" s="315"/>
      <c r="C30" s="319" t="s">
        <v>7</v>
      </c>
      <c r="D30" s="653" t="s">
        <v>388</v>
      </c>
      <c r="E30" s="654"/>
      <c r="F30" s="334"/>
      <c r="G30" s="93"/>
      <c r="H30" s="318"/>
    </row>
    <row r="31" spans="1:10" x14ac:dyDescent="0.35">
      <c r="A31" s="311"/>
      <c r="B31" s="315"/>
      <c r="C31" s="326" t="s">
        <v>9</v>
      </c>
      <c r="D31" s="636" t="s">
        <v>401</v>
      </c>
      <c r="E31" s="637"/>
      <c r="F31" s="334"/>
      <c r="G31" s="93"/>
      <c r="H31" s="318"/>
    </row>
    <row r="32" spans="1:10" x14ac:dyDescent="0.35">
      <c r="A32" s="311"/>
      <c r="B32" s="315"/>
      <c r="C32" s="319" t="s">
        <v>36</v>
      </c>
      <c r="D32" s="653" t="s">
        <v>391</v>
      </c>
      <c r="E32" s="654"/>
      <c r="F32" s="334"/>
      <c r="G32" s="93"/>
      <c r="H32" s="318"/>
    </row>
    <row r="33" spans="1:8" x14ac:dyDescent="0.35">
      <c r="A33" s="311"/>
      <c r="B33" s="315"/>
      <c r="C33" s="319" t="s">
        <v>37</v>
      </c>
      <c r="D33" s="653" t="s">
        <v>330</v>
      </c>
      <c r="E33" s="654"/>
      <c r="F33" s="335"/>
      <c r="G33" s="93"/>
      <c r="H33" s="318"/>
    </row>
    <row r="34" spans="1:8" x14ac:dyDescent="0.35">
      <c r="A34" s="311"/>
      <c r="B34" s="315"/>
      <c r="C34" s="319" t="s">
        <v>39</v>
      </c>
      <c r="D34" s="653" t="s">
        <v>389</v>
      </c>
      <c r="E34" s="654"/>
      <c r="F34" s="336"/>
      <c r="G34" s="337"/>
      <c r="H34" s="318"/>
    </row>
    <row r="35" spans="1:8" x14ac:dyDescent="0.35">
      <c r="A35" s="311"/>
      <c r="B35" s="315"/>
      <c r="C35" s="319" t="s">
        <v>40</v>
      </c>
      <c r="D35" s="653" t="s">
        <v>390</v>
      </c>
      <c r="E35" s="654"/>
      <c r="F35" s="336"/>
      <c r="G35" s="337"/>
      <c r="H35" s="318"/>
    </row>
    <row r="36" spans="1:8" x14ac:dyDescent="0.35">
      <c r="A36" s="311"/>
      <c r="B36" s="338" t="s">
        <v>13</v>
      </c>
      <c r="C36" s="635" t="s">
        <v>14</v>
      </c>
      <c r="D36" s="636"/>
      <c r="E36" s="637"/>
      <c r="F36" s="328">
        <f>SUM(F37:F42)</f>
        <v>0</v>
      </c>
      <c r="G36" s="328">
        <f>SUM(G37:G42)</f>
        <v>0</v>
      </c>
      <c r="H36" s="333">
        <f>F36-G36</f>
        <v>0</v>
      </c>
    </row>
    <row r="37" spans="1:8" x14ac:dyDescent="0.35">
      <c r="A37" s="311"/>
      <c r="B37" s="315"/>
      <c r="C37" s="319" t="s">
        <v>7</v>
      </c>
      <c r="D37" s="653" t="s">
        <v>388</v>
      </c>
      <c r="E37" s="654"/>
      <c r="F37" s="335"/>
      <c r="G37" s="93"/>
      <c r="H37" s="318"/>
    </row>
    <row r="38" spans="1:8" x14ac:dyDescent="0.35">
      <c r="A38" s="311"/>
      <c r="B38" s="315"/>
      <c r="C38" s="326" t="s">
        <v>9</v>
      </c>
      <c r="D38" s="653" t="s">
        <v>401</v>
      </c>
      <c r="E38" s="654"/>
      <c r="F38" s="335"/>
      <c r="G38" s="93"/>
      <c r="H38" s="318"/>
    </row>
    <row r="39" spans="1:8" x14ac:dyDescent="0.35">
      <c r="A39" s="311"/>
      <c r="B39" s="315"/>
      <c r="C39" s="319" t="s">
        <v>36</v>
      </c>
      <c r="D39" s="643" t="s">
        <v>391</v>
      </c>
      <c r="E39" s="644"/>
      <c r="F39" s="335"/>
      <c r="G39" s="93"/>
      <c r="H39" s="318"/>
    </row>
    <row r="40" spans="1:8" x14ac:dyDescent="0.35">
      <c r="A40" s="311"/>
      <c r="B40" s="315"/>
      <c r="C40" s="319" t="s">
        <v>37</v>
      </c>
      <c r="D40" s="643" t="s">
        <v>330</v>
      </c>
      <c r="E40" s="644"/>
      <c r="F40" s="335"/>
      <c r="G40" s="93"/>
      <c r="H40" s="318"/>
    </row>
    <row r="41" spans="1:8" x14ac:dyDescent="0.35">
      <c r="A41" s="311"/>
      <c r="B41" s="315"/>
      <c r="C41" s="319" t="s">
        <v>39</v>
      </c>
      <c r="D41" s="653" t="s">
        <v>389</v>
      </c>
      <c r="E41" s="654"/>
      <c r="F41" s="335"/>
      <c r="G41" s="93"/>
      <c r="H41" s="318"/>
    </row>
    <row r="42" spans="1:8" x14ac:dyDescent="0.35">
      <c r="A42" s="311"/>
      <c r="B42" s="315"/>
      <c r="C42" s="319" t="s">
        <v>40</v>
      </c>
      <c r="D42" s="653" t="s">
        <v>390</v>
      </c>
      <c r="E42" s="654"/>
      <c r="F42" s="335"/>
      <c r="G42" s="93"/>
      <c r="H42" s="318"/>
    </row>
    <row r="43" spans="1:8" x14ac:dyDescent="0.35">
      <c r="A43" s="311"/>
      <c r="B43" s="315" t="s">
        <v>15</v>
      </c>
      <c r="C43" s="653" t="s">
        <v>333</v>
      </c>
      <c r="D43" s="653"/>
      <c r="E43" s="654"/>
      <c r="F43" s="339"/>
      <c r="G43" s="340"/>
      <c r="H43" s="317"/>
    </row>
    <row r="44" spans="1:8" x14ac:dyDescent="0.35">
      <c r="A44" s="311"/>
      <c r="B44" s="315"/>
      <c r="C44" s="319" t="s">
        <v>7</v>
      </c>
      <c r="D44" s="653" t="s">
        <v>17</v>
      </c>
      <c r="E44" s="654"/>
      <c r="F44" s="328">
        <f>SUM(F45:F51)</f>
        <v>0</v>
      </c>
      <c r="G44" s="328">
        <f>SUM(G45:G51)</f>
        <v>0</v>
      </c>
      <c r="H44" s="333">
        <f>F44-G44</f>
        <v>0</v>
      </c>
    </row>
    <row r="45" spans="1:8" x14ac:dyDescent="0.35">
      <c r="A45" s="311"/>
      <c r="B45" s="315"/>
      <c r="C45" s="319"/>
      <c r="D45" s="319" t="s">
        <v>33</v>
      </c>
      <c r="E45" s="325" t="s">
        <v>392</v>
      </c>
      <c r="F45" s="335"/>
      <c r="G45" s="93"/>
      <c r="H45" s="318"/>
    </row>
    <row r="46" spans="1:8" x14ac:dyDescent="0.35">
      <c r="A46" s="311"/>
      <c r="B46" s="315"/>
      <c r="C46" s="319"/>
      <c r="D46" s="319" t="s">
        <v>34</v>
      </c>
      <c r="E46" s="325" t="s">
        <v>388</v>
      </c>
      <c r="F46" s="335"/>
      <c r="G46" s="93"/>
      <c r="H46" s="318"/>
    </row>
    <row r="47" spans="1:8" x14ac:dyDescent="0.35">
      <c r="A47" s="311"/>
      <c r="B47" s="315"/>
      <c r="C47" s="326"/>
      <c r="D47" s="326" t="s">
        <v>35</v>
      </c>
      <c r="E47" s="327" t="s">
        <v>401</v>
      </c>
      <c r="F47" s="335"/>
      <c r="G47" s="93"/>
      <c r="H47" s="318"/>
    </row>
    <row r="48" spans="1:8" x14ac:dyDescent="0.35">
      <c r="A48" s="311"/>
      <c r="B48" s="315"/>
      <c r="C48" s="319"/>
      <c r="D48" s="319" t="s">
        <v>81</v>
      </c>
      <c r="E48" s="325" t="s">
        <v>391</v>
      </c>
      <c r="F48" s="335"/>
      <c r="G48" s="93"/>
      <c r="H48" s="318"/>
    </row>
    <row r="49" spans="1:8" x14ac:dyDescent="0.35">
      <c r="A49" s="311"/>
      <c r="B49" s="315"/>
      <c r="C49" s="319"/>
      <c r="D49" s="319" t="s">
        <v>331</v>
      </c>
      <c r="E49" s="325" t="s">
        <v>330</v>
      </c>
      <c r="F49" s="335"/>
      <c r="G49" s="93"/>
      <c r="H49" s="318"/>
    </row>
    <row r="50" spans="1:8" x14ac:dyDescent="0.35">
      <c r="A50" s="311"/>
      <c r="B50" s="315"/>
      <c r="C50" s="319"/>
      <c r="D50" s="319" t="s">
        <v>332</v>
      </c>
      <c r="E50" s="325" t="s">
        <v>389</v>
      </c>
      <c r="F50" s="335"/>
      <c r="G50" s="93"/>
      <c r="H50" s="318"/>
    </row>
    <row r="51" spans="1:8" x14ac:dyDescent="0.35">
      <c r="A51" s="311"/>
      <c r="B51" s="315"/>
      <c r="C51" s="319"/>
      <c r="D51" s="319" t="s">
        <v>334</v>
      </c>
      <c r="E51" s="325" t="s">
        <v>390</v>
      </c>
      <c r="F51" s="335"/>
      <c r="G51" s="93"/>
      <c r="H51" s="318"/>
    </row>
    <row r="52" spans="1:8" x14ac:dyDescent="0.35">
      <c r="A52" s="311"/>
      <c r="B52" s="315"/>
      <c r="C52" s="319" t="s">
        <v>9</v>
      </c>
      <c r="D52" s="653" t="s">
        <v>18</v>
      </c>
      <c r="E52" s="654"/>
      <c r="F52" s="328">
        <f>SUM(F53:F59)</f>
        <v>0</v>
      </c>
      <c r="G52" s="328">
        <f>SUM(G53:G59)</f>
        <v>0</v>
      </c>
      <c r="H52" s="96">
        <f>F52-G52</f>
        <v>0</v>
      </c>
    </row>
    <row r="53" spans="1:8" x14ac:dyDescent="0.35">
      <c r="A53" s="311"/>
      <c r="B53" s="315"/>
      <c r="C53" s="319"/>
      <c r="D53" s="319" t="s">
        <v>33</v>
      </c>
      <c r="E53" s="325" t="s">
        <v>392</v>
      </c>
      <c r="F53" s="335"/>
      <c r="G53" s="93"/>
      <c r="H53" s="318"/>
    </row>
    <row r="54" spans="1:8" x14ac:dyDescent="0.35">
      <c r="A54" s="311"/>
      <c r="B54" s="315"/>
      <c r="C54" s="319"/>
      <c r="D54" s="319" t="s">
        <v>34</v>
      </c>
      <c r="E54" s="325" t="s">
        <v>388</v>
      </c>
      <c r="F54" s="335"/>
      <c r="G54" s="93"/>
      <c r="H54" s="318"/>
    </row>
    <row r="55" spans="1:8" x14ac:dyDescent="0.35">
      <c r="A55" s="311"/>
      <c r="B55" s="315"/>
      <c r="C55" s="326"/>
      <c r="D55" s="319" t="s">
        <v>35</v>
      </c>
      <c r="E55" s="325" t="s">
        <v>401</v>
      </c>
      <c r="F55" s="335"/>
      <c r="G55" s="93"/>
      <c r="H55" s="318"/>
    </row>
    <row r="56" spans="1:8" x14ac:dyDescent="0.35">
      <c r="A56" s="311"/>
      <c r="B56" s="315"/>
      <c r="C56" s="319"/>
      <c r="D56" s="319" t="s">
        <v>81</v>
      </c>
      <c r="E56" s="325" t="s">
        <v>391</v>
      </c>
      <c r="F56" s="335"/>
      <c r="G56" s="93"/>
      <c r="H56" s="318"/>
    </row>
    <row r="57" spans="1:8" x14ac:dyDescent="0.35">
      <c r="A57" s="311"/>
      <c r="B57" s="315"/>
      <c r="C57" s="319"/>
      <c r="D57" s="319" t="s">
        <v>331</v>
      </c>
      <c r="E57" s="325" t="s">
        <v>330</v>
      </c>
      <c r="F57" s="335"/>
      <c r="G57" s="93"/>
      <c r="H57" s="318"/>
    </row>
    <row r="58" spans="1:8" x14ac:dyDescent="0.35">
      <c r="A58" s="311"/>
      <c r="B58" s="315"/>
      <c r="C58" s="319"/>
      <c r="D58" s="319" t="s">
        <v>332</v>
      </c>
      <c r="E58" s="325" t="s">
        <v>389</v>
      </c>
      <c r="F58" s="335"/>
      <c r="G58" s="93"/>
      <c r="H58" s="318"/>
    </row>
    <row r="59" spans="1:8" x14ac:dyDescent="0.35">
      <c r="A59" s="311"/>
      <c r="B59" s="315"/>
      <c r="C59" s="319"/>
      <c r="D59" s="319" t="s">
        <v>334</v>
      </c>
      <c r="E59" s="325" t="s">
        <v>390</v>
      </c>
      <c r="F59" s="335"/>
      <c r="G59" s="93"/>
      <c r="H59" s="318"/>
    </row>
    <row r="60" spans="1:8" s="442" customFormat="1" x14ac:dyDescent="0.35">
      <c r="A60" s="438"/>
      <c r="B60" s="439">
        <v>5</v>
      </c>
      <c r="C60" s="656" t="s">
        <v>508</v>
      </c>
      <c r="D60" s="633"/>
      <c r="E60" s="634"/>
      <c r="F60" s="523">
        <f>SUM(F61:F63)</f>
        <v>0</v>
      </c>
      <c r="G60" s="523">
        <f t="shared" ref="G60" si="0">SUM(G61:G63)</f>
        <v>0</v>
      </c>
      <c r="H60" s="96">
        <f>F60-G60</f>
        <v>0</v>
      </c>
    </row>
    <row r="61" spans="1:8" s="442" customFormat="1" x14ac:dyDescent="0.35">
      <c r="A61" s="438"/>
      <c r="B61" s="439"/>
      <c r="C61" s="443" t="s">
        <v>7</v>
      </c>
      <c r="D61" s="633" t="s">
        <v>388</v>
      </c>
      <c r="E61" s="634"/>
      <c r="F61" s="440"/>
      <c r="G61" s="440"/>
      <c r="H61" s="441"/>
    </row>
    <row r="62" spans="1:8" s="442" customFormat="1" x14ac:dyDescent="0.35">
      <c r="A62" s="438"/>
      <c r="B62" s="439"/>
      <c r="C62" s="444" t="s">
        <v>9</v>
      </c>
      <c r="D62" s="633" t="s">
        <v>428</v>
      </c>
      <c r="E62" s="634"/>
      <c r="F62" s="440"/>
      <c r="G62" s="440"/>
      <c r="H62" s="441"/>
    </row>
    <row r="63" spans="1:8" s="442" customFormat="1" x14ac:dyDescent="0.35">
      <c r="A63" s="438"/>
      <c r="B63" s="439"/>
      <c r="C63" s="443" t="s">
        <v>36</v>
      </c>
      <c r="D63" s="633" t="s">
        <v>390</v>
      </c>
      <c r="E63" s="634"/>
      <c r="F63" s="440"/>
      <c r="G63" s="440"/>
      <c r="H63" s="441"/>
    </row>
    <row r="64" spans="1:8" s="442" customFormat="1" x14ac:dyDescent="0.35">
      <c r="A64" s="438"/>
      <c r="B64" s="439">
        <v>6</v>
      </c>
      <c r="C64" s="656" t="s">
        <v>495</v>
      </c>
      <c r="D64" s="633"/>
      <c r="E64" s="634"/>
      <c r="F64" s="339"/>
      <c r="G64" s="340"/>
      <c r="H64" s="317"/>
    </row>
    <row r="65" spans="1:8" s="442" customFormat="1" x14ac:dyDescent="0.35">
      <c r="A65" s="438"/>
      <c r="B65" s="439"/>
      <c r="C65" s="443" t="s">
        <v>7</v>
      </c>
      <c r="D65" s="633" t="s">
        <v>17</v>
      </c>
      <c r="E65" s="634"/>
      <c r="F65" s="328">
        <f>SUM(F66:F72)</f>
        <v>0</v>
      </c>
      <c r="G65" s="328">
        <f t="shared" ref="G65" si="1">SUM(G66:G72)</f>
        <v>0</v>
      </c>
      <c r="H65" s="96">
        <f>F65-G65</f>
        <v>0</v>
      </c>
    </row>
    <row r="66" spans="1:8" s="442" customFormat="1" x14ac:dyDescent="0.35">
      <c r="A66" s="438"/>
      <c r="B66" s="439"/>
      <c r="C66" s="443"/>
      <c r="D66" s="443" t="s">
        <v>33</v>
      </c>
      <c r="E66" s="517" t="s">
        <v>514</v>
      </c>
      <c r="F66" s="440"/>
      <c r="G66" s="440"/>
      <c r="H66" s="441"/>
    </row>
    <row r="67" spans="1:8" s="442" customFormat="1" x14ac:dyDescent="0.35">
      <c r="A67" s="438"/>
      <c r="B67" s="439"/>
      <c r="C67" s="443"/>
      <c r="D67" s="443" t="s">
        <v>34</v>
      </c>
      <c r="E67" s="445" t="s">
        <v>388</v>
      </c>
      <c r="F67" s="440"/>
      <c r="G67" s="440"/>
      <c r="H67" s="441"/>
    </row>
    <row r="68" spans="1:8" s="442" customFormat="1" x14ac:dyDescent="0.35">
      <c r="A68" s="438"/>
      <c r="B68" s="439"/>
      <c r="C68" s="444"/>
      <c r="D68" s="444" t="s">
        <v>35</v>
      </c>
      <c r="E68" s="446" t="s">
        <v>428</v>
      </c>
      <c r="F68" s="440"/>
      <c r="G68" s="440"/>
      <c r="H68" s="441"/>
    </row>
    <row r="69" spans="1:8" s="442" customFormat="1" x14ac:dyDescent="0.35">
      <c r="A69" s="438"/>
      <c r="B69" s="439"/>
      <c r="C69" s="443"/>
      <c r="D69" s="443" t="s">
        <v>81</v>
      </c>
      <c r="E69" s="445" t="s">
        <v>391</v>
      </c>
      <c r="F69" s="440"/>
      <c r="G69" s="440"/>
      <c r="H69" s="441"/>
    </row>
    <row r="70" spans="1:8" s="442" customFormat="1" x14ac:dyDescent="0.35">
      <c r="A70" s="438"/>
      <c r="B70" s="439"/>
      <c r="C70" s="443"/>
      <c r="D70" s="443" t="s">
        <v>331</v>
      </c>
      <c r="E70" s="445" t="s">
        <v>330</v>
      </c>
      <c r="F70" s="440"/>
      <c r="G70" s="440"/>
      <c r="H70" s="441"/>
    </row>
    <row r="71" spans="1:8" s="442" customFormat="1" x14ac:dyDescent="0.35">
      <c r="A71" s="438"/>
      <c r="B71" s="439"/>
      <c r="C71" s="443"/>
      <c r="D71" s="443" t="s">
        <v>332</v>
      </c>
      <c r="E71" s="445" t="s">
        <v>389</v>
      </c>
      <c r="F71" s="440"/>
      <c r="G71" s="440"/>
      <c r="H71" s="441"/>
    </row>
    <row r="72" spans="1:8" s="442" customFormat="1" x14ac:dyDescent="0.35">
      <c r="A72" s="438"/>
      <c r="B72" s="439"/>
      <c r="C72" s="443"/>
      <c r="D72" s="443" t="s">
        <v>334</v>
      </c>
      <c r="E72" s="445" t="s">
        <v>390</v>
      </c>
      <c r="F72" s="440"/>
      <c r="G72" s="440"/>
      <c r="H72" s="441"/>
    </row>
    <row r="73" spans="1:8" s="442" customFormat="1" x14ac:dyDescent="0.35">
      <c r="A73" s="438"/>
      <c r="B73" s="439"/>
      <c r="C73" s="443" t="s">
        <v>9</v>
      </c>
      <c r="D73" s="633" t="s">
        <v>18</v>
      </c>
      <c r="E73" s="634"/>
      <c r="F73" s="328">
        <f>SUM(F74:F80)</f>
        <v>0</v>
      </c>
      <c r="G73" s="328">
        <f>SUM(G74:G80)</f>
        <v>0</v>
      </c>
      <c r="H73" s="96">
        <f>F73-G73</f>
        <v>0</v>
      </c>
    </row>
    <row r="74" spans="1:8" s="442" customFormat="1" x14ac:dyDescent="0.35">
      <c r="A74" s="438"/>
      <c r="B74" s="439"/>
      <c r="C74" s="443"/>
      <c r="D74" s="443" t="s">
        <v>33</v>
      </c>
      <c r="E74" s="517" t="s">
        <v>514</v>
      </c>
      <c r="F74" s="440"/>
      <c r="G74" s="440"/>
      <c r="H74" s="441"/>
    </row>
    <row r="75" spans="1:8" s="442" customFormat="1" ht="13.25" customHeight="1" x14ac:dyDescent="0.35">
      <c r="A75" s="438"/>
      <c r="B75" s="439"/>
      <c r="C75" s="443"/>
      <c r="D75" s="443" t="s">
        <v>34</v>
      </c>
      <c r="E75" s="445" t="s">
        <v>388</v>
      </c>
      <c r="F75" s="440"/>
      <c r="G75" s="440"/>
      <c r="H75" s="441"/>
    </row>
    <row r="76" spans="1:8" s="442" customFormat="1" x14ac:dyDescent="0.35">
      <c r="A76" s="438"/>
      <c r="B76" s="439"/>
      <c r="C76" s="444"/>
      <c r="D76" s="443" t="s">
        <v>35</v>
      </c>
      <c r="E76" s="445" t="s">
        <v>428</v>
      </c>
      <c r="F76" s="440"/>
      <c r="G76" s="440"/>
      <c r="H76" s="441"/>
    </row>
    <row r="77" spans="1:8" s="442" customFormat="1" x14ac:dyDescent="0.35">
      <c r="A77" s="438"/>
      <c r="B77" s="439"/>
      <c r="C77" s="443"/>
      <c r="D77" s="443" t="s">
        <v>81</v>
      </c>
      <c r="E77" s="445" t="s">
        <v>391</v>
      </c>
      <c r="F77" s="440"/>
      <c r="G77" s="440"/>
      <c r="H77" s="441"/>
    </row>
    <row r="78" spans="1:8" s="442" customFormat="1" x14ac:dyDescent="0.35">
      <c r="A78" s="438"/>
      <c r="B78" s="439"/>
      <c r="C78" s="443"/>
      <c r="D78" s="443" t="s">
        <v>331</v>
      </c>
      <c r="E78" s="445" t="s">
        <v>330</v>
      </c>
      <c r="F78" s="440"/>
      <c r="G78" s="440"/>
      <c r="H78" s="441"/>
    </row>
    <row r="79" spans="1:8" s="442" customFormat="1" x14ac:dyDescent="0.35">
      <c r="A79" s="438"/>
      <c r="B79" s="439"/>
      <c r="C79" s="443"/>
      <c r="D79" s="443" t="s">
        <v>332</v>
      </c>
      <c r="E79" s="445" t="s">
        <v>389</v>
      </c>
      <c r="F79" s="440"/>
      <c r="G79" s="440"/>
      <c r="H79" s="441"/>
    </row>
    <row r="80" spans="1:8" s="442" customFormat="1" x14ac:dyDescent="0.35">
      <c r="A80" s="438"/>
      <c r="B80" s="439"/>
      <c r="C80" s="443"/>
      <c r="D80" s="443" t="s">
        <v>334</v>
      </c>
      <c r="E80" s="445" t="s">
        <v>390</v>
      </c>
      <c r="F80" s="440"/>
      <c r="G80" s="440"/>
      <c r="H80" s="441"/>
    </row>
    <row r="81" spans="1:8" s="442" customFormat="1" x14ac:dyDescent="0.35">
      <c r="A81" s="438"/>
      <c r="B81" s="439">
        <v>7</v>
      </c>
      <c r="C81" s="656" t="s">
        <v>423</v>
      </c>
      <c r="D81" s="633"/>
      <c r="E81" s="634"/>
      <c r="F81" s="328">
        <f>SUM(F82:F85)</f>
        <v>0</v>
      </c>
      <c r="G81" s="328">
        <f>SUM(G82:G85)</f>
        <v>0</v>
      </c>
      <c r="H81" s="96">
        <f>F81-G81</f>
        <v>0</v>
      </c>
    </row>
    <row r="82" spans="1:8" s="442" customFormat="1" x14ac:dyDescent="0.35">
      <c r="A82" s="438"/>
      <c r="B82" s="439"/>
      <c r="C82" s="443" t="s">
        <v>7</v>
      </c>
      <c r="D82" s="633" t="s">
        <v>424</v>
      </c>
      <c r="E82" s="634"/>
      <c r="F82" s="440"/>
      <c r="G82" s="440"/>
      <c r="H82" s="96">
        <f t="shared" ref="H82:H85" si="2">F82-G82</f>
        <v>0</v>
      </c>
    </row>
    <row r="83" spans="1:8" s="442" customFormat="1" ht="13.25" customHeight="1" x14ac:dyDescent="0.35">
      <c r="A83" s="438"/>
      <c r="B83" s="439"/>
      <c r="C83" s="444" t="s">
        <v>9</v>
      </c>
      <c r="D83" s="633" t="s">
        <v>506</v>
      </c>
      <c r="E83" s="634"/>
      <c r="F83" s="440"/>
      <c r="G83" s="440"/>
      <c r="H83" s="96">
        <f t="shared" si="2"/>
        <v>0</v>
      </c>
    </row>
    <row r="84" spans="1:8" s="442" customFormat="1" ht="13.25" customHeight="1" x14ac:dyDescent="0.35">
      <c r="A84" s="438"/>
      <c r="B84" s="439"/>
      <c r="C84" s="444" t="s">
        <v>382</v>
      </c>
      <c r="D84" s="633" t="s">
        <v>426</v>
      </c>
      <c r="E84" s="634"/>
      <c r="F84" s="440"/>
      <c r="G84" s="440"/>
      <c r="H84" s="96">
        <f t="shared" si="2"/>
        <v>0</v>
      </c>
    </row>
    <row r="85" spans="1:8" s="442" customFormat="1" x14ac:dyDescent="0.35">
      <c r="A85" s="438"/>
      <c r="B85" s="439"/>
      <c r="C85" s="443" t="s">
        <v>37</v>
      </c>
      <c r="D85" s="633" t="s">
        <v>523</v>
      </c>
      <c r="E85" s="634"/>
      <c r="F85" s="440"/>
      <c r="G85" s="440"/>
      <c r="H85" s="96">
        <f t="shared" si="2"/>
        <v>0</v>
      </c>
    </row>
    <row r="86" spans="1:8" ht="13.25" customHeight="1" x14ac:dyDescent="0.35">
      <c r="A86" s="311"/>
      <c r="B86" s="341">
        <v>8</v>
      </c>
      <c r="C86" s="655" t="s">
        <v>20</v>
      </c>
      <c r="D86" s="653"/>
      <c r="E86" s="654"/>
      <c r="F86" s="328">
        <f>SUM(F87:F88)</f>
        <v>0</v>
      </c>
      <c r="G86" s="328">
        <f>SUM(G87:G88)</f>
        <v>0</v>
      </c>
      <c r="H86" s="96">
        <f>F86-G86</f>
        <v>0</v>
      </c>
    </row>
    <row r="87" spans="1:8" ht="13.25" customHeight="1" x14ac:dyDescent="0.35">
      <c r="A87" s="311"/>
      <c r="B87" s="341"/>
      <c r="C87" s="436" t="s">
        <v>7</v>
      </c>
      <c r="D87" s="653" t="s">
        <v>330</v>
      </c>
      <c r="E87" s="654"/>
      <c r="F87" s="95"/>
      <c r="G87" s="95"/>
      <c r="H87" s="318"/>
    </row>
    <row r="88" spans="1:8" ht="13.25" customHeight="1" x14ac:dyDescent="0.35">
      <c r="A88" s="311"/>
      <c r="B88" s="341"/>
      <c r="C88" s="436" t="s">
        <v>9</v>
      </c>
      <c r="D88" s="653" t="s">
        <v>390</v>
      </c>
      <c r="E88" s="654"/>
      <c r="F88" s="95"/>
      <c r="G88" s="95"/>
      <c r="H88" s="318"/>
    </row>
    <row r="89" spans="1:8" ht="13.25" customHeight="1" x14ac:dyDescent="0.35">
      <c r="A89" s="311"/>
      <c r="B89" s="341">
        <v>9</v>
      </c>
      <c r="C89" s="655" t="s">
        <v>22</v>
      </c>
      <c r="D89" s="653"/>
      <c r="E89" s="654"/>
      <c r="F89" s="87">
        <f>SUM(F90:F91)</f>
        <v>0</v>
      </c>
      <c r="G89" s="87">
        <f>SUM(G90:G91)</f>
        <v>0</v>
      </c>
      <c r="H89" s="333">
        <f>F89-G89</f>
        <v>0</v>
      </c>
    </row>
    <row r="90" spans="1:8" x14ac:dyDescent="0.35">
      <c r="A90" s="311"/>
      <c r="B90" s="341"/>
      <c r="C90" s="321" t="s">
        <v>7</v>
      </c>
      <c r="D90" s="653" t="s">
        <v>330</v>
      </c>
      <c r="E90" s="654"/>
      <c r="F90" s="95"/>
      <c r="G90" s="95"/>
      <c r="H90" s="318"/>
    </row>
    <row r="91" spans="1:8" x14ac:dyDescent="0.35">
      <c r="A91" s="311"/>
      <c r="B91" s="341"/>
      <c r="C91" s="321" t="s">
        <v>9</v>
      </c>
      <c r="D91" s="653" t="s">
        <v>390</v>
      </c>
      <c r="E91" s="654"/>
      <c r="F91" s="95"/>
      <c r="G91" s="95"/>
      <c r="H91" s="318"/>
    </row>
    <row r="92" spans="1:8" s="442" customFormat="1" x14ac:dyDescent="0.35">
      <c r="A92" s="438"/>
      <c r="B92" s="447">
        <v>10</v>
      </c>
      <c r="C92" s="656" t="s">
        <v>427</v>
      </c>
      <c r="D92" s="633"/>
      <c r="E92" s="634"/>
      <c r="F92" s="87">
        <f>SUM(F93:F94)</f>
        <v>0</v>
      </c>
      <c r="G92" s="87">
        <f>SUM(G93:G94)</f>
        <v>0</v>
      </c>
      <c r="H92" s="96">
        <f>F92-G92</f>
        <v>0</v>
      </c>
    </row>
    <row r="93" spans="1:8" s="442" customFormat="1" x14ac:dyDescent="0.35">
      <c r="A93" s="438"/>
      <c r="B93" s="447"/>
      <c r="C93" s="449" t="s">
        <v>7</v>
      </c>
      <c r="D93" s="633" t="s">
        <v>330</v>
      </c>
      <c r="E93" s="634"/>
      <c r="F93" s="448"/>
      <c r="G93" s="448"/>
      <c r="H93" s="441"/>
    </row>
    <row r="94" spans="1:8" s="442" customFormat="1" x14ac:dyDescent="0.35">
      <c r="A94" s="438"/>
      <c r="B94" s="447"/>
      <c r="C94" s="449" t="s">
        <v>9</v>
      </c>
      <c r="D94" s="633" t="s">
        <v>390</v>
      </c>
      <c r="E94" s="634"/>
      <c r="F94" s="448"/>
      <c r="G94" s="448"/>
      <c r="H94" s="441"/>
    </row>
    <row r="95" spans="1:8" x14ac:dyDescent="0.35">
      <c r="A95" s="311"/>
      <c r="B95" s="341">
        <v>11</v>
      </c>
      <c r="C95" s="653" t="s">
        <v>335</v>
      </c>
      <c r="D95" s="653"/>
      <c r="E95" s="654"/>
      <c r="F95" s="87">
        <f>SUM(F96:F97)</f>
        <v>0</v>
      </c>
      <c r="G95" s="87">
        <f>SUM(G96:G97)</f>
        <v>0</v>
      </c>
      <c r="H95" s="96">
        <f>F95-G95</f>
        <v>0</v>
      </c>
    </row>
    <row r="96" spans="1:8" x14ac:dyDescent="0.35">
      <c r="A96" s="311"/>
      <c r="B96" s="341"/>
      <c r="C96" s="321" t="s">
        <v>7</v>
      </c>
      <c r="D96" s="653" t="s">
        <v>330</v>
      </c>
      <c r="E96" s="654"/>
      <c r="F96" s="95"/>
      <c r="G96" s="95"/>
      <c r="H96" s="318"/>
    </row>
    <row r="97" spans="1:8" x14ac:dyDescent="0.35">
      <c r="A97" s="311"/>
      <c r="B97" s="341"/>
      <c r="C97" s="321" t="s">
        <v>9</v>
      </c>
      <c r="D97" s="653" t="s">
        <v>390</v>
      </c>
      <c r="E97" s="654"/>
      <c r="F97" s="95"/>
      <c r="G97" s="95"/>
      <c r="H97" s="318"/>
    </row>
    <row r="98" spans="1:8" x14ac:dyDescent="0.35">
      <c r="A98" s="311"/>
      <c r="B98" s="341">
        <v>12</v>
      </c>
      <c r="C98" s="655" t="s">
        <v>26</v>
      </c>
      <c r="D98" s="653"/>
      <c r="E98" s="654"/>
      <c r="F98" s="87">
        <f>SUM(F99:F102)</f>
        <v>0</v>
      </c>
      <c r="G98" s="87">
        <f>SUM(G99:G102)</f>
        <v>0</v>
      </c>
      <c r="H98" s="333">
        <f>F98-G98</f>
        <v>0</v>
      </c>
    </row>
    <row r="99" spans="1:8" x14ac:dyDescent="0.35">
      <c r="A99" s="311"/>
      <c r="B99" s="341"/>
      <c r="C99" s="321" t="s">
        <v>7</v>
      </c>
      <c r="D99" s="653" t="s">
        <v>391</v>
      </c>
      <c r="E99" s="654"/>
      <c r="F99" s="94"/>
      <c r="G99" s="94"/>
      <c r="H99" s="318"/>
    </row>
    <row r="100" spans="1:8" x14ac:dyDescent="0.35">
      <c r="A100" s="311"/>
      <c r="B100" s="341"/>
      <c r="C100" s="321" t="s">
        <v>9</v>
      </c>
      <c r="D100" s="653" t="s">
        <v>330</v>
      </c>
      <c r="E100" s="654"/>
      <c r="F100" s="95"/>
      <c r="G100" s="95"/>
      <c r="H100" s="318"/>
    </row>
    <row r="101" spans="1:8" x14ac:dyDescent="0.35">
      <c r="A101" s="311"/>
      <c r="B101" s="341"/>
      <c r="C101" s="321" t="s">
        <v>36</v>
      </c>
      <c r="D101" s="653" t="s">
        <v>389</v>
      </c>
      <c r="E101" s="654"/>
      <c r="F101" s="95"/>
      <c r="G101" s="95"/>
      <c r="H101" s="318"/>
    </row>
    <row r="102" spans="1:8" x14ac:dyDescent="0.35">
      <c r="A102" s="311"/>
      <c r="B102" s="341"/>
      <c r="C102" s="321" t="s">
        <v>37</v>
      </c>
      <c r="D102" s="653" t="s">
        <v>390</v>
      </c>
      <c r="E102" s="654"/>
      <c r="F102" s="95"/>
      <c r="G102" s="95"/>
      <c r="H102" s="318"/>
    </row>
    <row r="103" spans="1:8" x14ac:dyDescent="0.35">
      <c r="A103" s="311"/>
      <c r="B103" s="341">
        <v>13</v>
      </c>
      <c r="C103" s="653" t="s">
        <v>28</v>
      </c>
      <c r="D103" s="653"/>
      <c r="E103" s="654"/>
      <c r="F103" s="92">
        <f>SUM(F104:F109)</f>
        <v>0</v>
      </c>
      <c r="G103" s="92">
        <f>SUM(G104:G109)</f>
        <v>0</v>
      </c>
      <c r="H103" s="333">
        <f>F103-G103</f>
        <v>0</v>
      </c>
    </row>
    <row r="104" spans="1:8" x14ac:dyDescent="0.35">
      <c r="A104" s="311"/>
      <c r="B104" s="315"/>
      <c r="C104" s="321" t="s">
        <v>7</v>
      </c>
      <c r="D104" s="342" t="s">
        <v>388</v>
      </c>
      <c r="E104" s="342"/>
      <c r="F104" s="93"/>
      <c r="G104" s="93"/>
      <c r="H104" s="318"/>
    </row>
    <row r="105" spans="1:8" x14ac:dyDescent="0.35">
      <c r="A105" s="311"/>
      <c r="B105" s="315"/>
      <c r="C105" s="343" t="s">
        <v>9</v>
      </c>
      <c r="D105" s="653" t="s">
        <v>401</v>
      </c>
      <c r="E105" s="654"/>
      <c r="F105" s="93"/>
      <c r="G105" s="93"/>
      <c r="H105" s="318"/>
    </row>
    <row r="106" spans="1:8" x14ac:dyDescent="0.35">
      <c r="A106" s="311"/>
      <c r="B106" s="315"/>
      <c r="C106" s="321" t="s">
        <v>36</v>
      </c>
      <c r="D106" s="342" t="s">
        <v>391</v>
      </c>
      <c r="E106" s="342"/>
      <c r="F106" s="93"/>
      <c r="G106" s="93"/>
      <c r="H106" s="318"/>
    </row>
    <row r="107" spans="1:8" s="294" customFormat="1" x14ac:dyDescent="0.35">
      <c r="A107" s="344"/>
      <c r="B107" s="345"/>
      <c r="C107" s="321" t="s">
        <v>37</v>
      </c>
      <c r="D107" s="342" t="s">
        <v>330</v>
      </c>
      <c r="E107" s="342"/>
      <c r="F107" s="346"/>
      <c r="G107" s="346"/>
      <c r="H107" s="347"/>
    </row>
    <row r="108" spans="1:8" x14ac:dyDescent="0.35">
      <c r="A108" s="311"/>
      <c r="B108" s="341"/>
      <c r="C108" s="319" t="s">
        <v>39</v>
      </c>
      <c r="D108" s="348" t="s">
        <v>389</v>
      </c>
      <c r="E108" s="348"/>
      <c r="F108" s="94"/>
      <c r="G108" s="94"/>
      <c r="H108" s="318"/>
    </row>
    <row r="109" spans="1:8" x14ac:dyDescent="0.35">
      <c r="A109" s="311"/>
      <c r="B109" s="341"/>
      <c r="C109" s="321" t="s">
        <v>40</v>
      </c>
      <c r="D109" s="348" t="s">
        <v>390</v>
      </c>
      <c r="E109" s="348"/>
      <c r="F109" s="95"/>
      <c r="G109" s="95"/>
      <c r="H109" s="318"/>
    </row>
    <row r="110" spans="1:8" x14ac:dyDescent="0.35">
      <c r="A110" s="311"/>
      <c r="B110" s="341">
        <v>14</v>
      </c>
      <c r="C110" s="653" t="s">
        <v>30</v>
      </c>
      <c r="D110" s="653"/>
      <c r="E110" s="654"/>
      <c r="F110" s="340"/>
      <c r="G110" s="340"/>
      <c r="H110" s="349"/>
    </row>
    <row r="111" spans="1:8" ht="24" customHeight="1" x14ac:dyDescent="0.35">
      <c r="A111" s="311"/>
      <c r="B111" s="341"/>
      <c r="C111" s="321" t="s">
        <v>7</v>
      </c>
      <c r="D111" s="643" t="s">
        <v>509</v>
      </c>
      <c r="E111" s="644"/>
      <c r="F111" s="95"/>
      <c r="G111" s="95"/>
      <c r="H111" s="96">
        <f>F111-G111</f>
        <v>0</v>
      </c>
    </row>
    <row r="112" spans="1:8" x14ac:dyDescent="0.35">
      <c r="A112" s="311"/>
      <c r="B112" s="341"/>
      <c r="C112" s="321" t="s">
        <v>9</v>
      </c>
      <c r="D112" s="666" t="s">
        <v>472</v>
      </c>
      <c r="E112" s="644"/>
      <c r="F112" s="87">
        <f>SUM(F113:F118)</f>
        <v>0</v>
      </c>
      <c r="G112" s="87">
        <f>SUM(G113:G118)</f>
        <v>0</v>
      </c>
      <c r="H112" s="333">
        <f>F112-G112</f>
        <v>0</v>
      </c>
    </row>
    <row r="113" spans="1:8" x14ac:dyDescent="0.35">
      <c r="A113" s="311"/>
      <c r="B113" s="341"/>
      <c r="C113" s="321"/>
      <c r="D113" s="514" t="s">
        <v>33</v>
      </c>
      <c r="E113" s="352" t="s">
        <v>392</v>
      </c>
      <c r="F113" s="95"/>
      <c r="G113" s="95"/>
      <c r="H113" s="318"/>
    </row>
    <row r="114" spans="1:8" x14ac:dyDescent="0.35">
      <c r="A114" s="311"/>
      <c r="B114" s="341"/>
      <c r="C114" s="321"/>
      <c r="D114" s="514" t="s">
        <v>34</v>
      </c>
      <c r="E114" s="352" t="s">
        <v>388</v>
      </c>
      <c r="F114" s="95"/>
      <c r="G114" s="95"/>
      <c r="H114" s="318"/>
    </row>
    <row r="115" spans="1:8" x14ac:dyDescent="0.35">
      <c r="A115" s="311"/>
      <c r="B115" s="341"/>
      <c r="C115" s="321"/>
      <c r="D115" s="514" t="s">
        <v>35</v>
      </c>
      <c r="E115" s="352" t="s">
        <v>401</v>
      </c>
      <c r="F115" s="95"/>
      <c r="G115" s="95"/>
      <c r="H115" s="318"/>
    </row>
    <row r="116" spans="1:8" x14ac:dyDescent="0.35">
      <c r="A116" s="311"/>
      <c r="B116" s="341"/>
      <c r="C116" s="321"/>
      <c r="D116" s="350" t="s">
        <v>81</v>
      </c>
      <c r="E116" s="352" t="s">
        <v>391</v>
      </c>
      <c r="F116" s="95"/>
      <c r="G116" s="95"/>
      <c r="H116" s="318"/>
    </row>
    <row r="117" spans="1:8" x14ac:dyDescent="0.35">
      <c r="A117" s="311"/>
      <c r="B117" s="341"/>
      <c r="C117" s="321"/>
      <c r="D117" s="350" t="s">
        <v>331</v>
      </c>
      <c r="E117" s="351" t="s">
        <v>330</v>
      </c>
      <c r="F117" s="95"/>
      <c r="G117" s="95"/>
      <c r="H117" s="318"/>
    </row>
    <row r="118" spans="1:8" x14ac:dyDescent="0.35">
      <c r="A118" s="311"/>
      <c r="B118" s="341"/>
      <c r="C118" s="353"/>
      <c r="D118" s="350" t="s">
        <v>332</v>
      </c>
      <c r="E118" s="354" t="s">
        <v>389</v>
      </c>
      <c r="F118" s="95"/>
      <c r="G118" s="95"/>
      <c r="H118" s="318"/>
    </row>
    <row r="119" spans="1:8" x14ac:dyDescent="0.35">
      <c r="A119" s="311"/>
      <c r="B119" s="341">
        <v>15</v>
      </c>
      <c r="C119" s="667" t="s">
        <v>32</v>
      </c>
      <c r="D119" s="667"/>
      <c r="E119" s="668"/>
      <c r="F119" s="87">
        <f>SUM(F120:F125)</f>
        <v>0</v>
      </c>
      <c r="G119" s="87">
        <f t="shared" ref="G119" si="3">SUM(G120:G125)</f>
        <v>0</v>
      </c>
      <c r="H119" s="333">
        <f>F119-G119</f>
        <v>0</v>
      </c>
    </row>
    <row r="120" spans="1:8" x14ac:dyDescent="0.35">
      <c r="A120" s="311"/>
      <c r="B120" s="341"/>
      <c r="C120" s="321" t="s">
        <v>7</v>
      </c>
      <c r="D120" s="653" t="s">
        <v>402</v>
      </c>
      <c r="E120" s="654"/>
      <c r="F120" s="93"/>
      <c r="G120" s="355"/>
      <c r="H120" s="333">
        <f t="shared" ref="H120:H125" si="4">F120-G120</f>
        <v>0</v>
      </c>
    </row>
    <row r="121" spans="1:8" x14ac:dyDescent="0.35">
      <c r="A121" s="311"/>
      <c r="B121" s="341"/>
      <c r="C121" s="506" t="s">
        <v>9</v>
      </c>
      <c r="D121" s="666" t="s">
        <v>507</v>
      </c>
      <c r="E121" s="669"/>
      <c r="F121" s="93"/>
      <c r="G121" s="95"/>
      <c r="H121" s="333">
        <f t="shared" si="4"/>
        <v>0</v>
      </c>
    </row>
    <row r="122" spans="1:8" x14ac:dyDescent="0.35">
      <c r="A122" s="311"/>
      <c r="B122" s="341"/>
      <c r="C122" s="321" t="s">
        <v>36</v>
      </c>
      <c r="D122" s="653" t="s">
        <v>394</v>
      </c>
      <c r="E122" s="654"/>
      <c r="F122" s="95"/>
      <c r="G122" s="95"/>
      <c r="H122" s="333">
        <f t="shared" si="4"/>
        <v>0</v>
      </c>
    </row>
    <row r="123" spans="1:8" x14ac:dyDescent="0.35">
      <c r="A123" s="311"/>
      <c r="B123" s="341"/>
      <c r="C123" s="321" t="s">
        <v>37</v>
      </c>
      <c r="D123" s="653" t="s">
        <v>38</v>
      </c>
      <c r="E123" s="654"/>
      <c r="F123" s="95"/>
      <c r="G123" s="355"/>
      <c r="H123" s="333">
        <f t="shared" si="4"/>
        <v>0</v>
      </c>
    </row>
    <row r="124" spans="1:8" x14ac:dyDescent="0.35">
      <c r="A124" s="311"/>
      <c r="B124" s="341"/>
      <c r="C124" s="321" t="s">
        <v>39</v>
      </c>
      <c r="D124" s="653" t="s">
        <v>393</v>
      </c>
      <c r="E124" s="654"/>
      <c r="F124" s="95"/>
      <c r="G124" s="95"/>
      <c r="H124" s="333">
        <f t="shared" si="4"/>
        <v>0</v>
      </c>
    </row>
    <row r="125" spans="1:8" x14ac:dyDescent="0.35">
      <c r="A125" s="311"/>
      <c r="B125" s="341"/>
      <c r="C125" s="321" t="s">
        <v>40</v>
      </c>
      <c r="D125" s="653" t="s">
        <v>41</v>
      </c>
      <c r="E125" s="654"/>
      <c r="F125" s="95"/>
      <c r="G125" s="95"/>
      <c r="H125" s="333">
        <f t="shared" si="4"/>
        <v>0</v>
      </c>
    </row>
    <row r="126" spans="1:8" x14ac:dyDescent="0.35">
      <c r="A126" s="311"/>
      <c r="B126" s="675" t="s">
        <v>510</v>
      </c>
      <c r="C126" s="676"/>
      <c r="D126" s="676"/>
      <c r="E126" s="677"/>
      <c r="F126" s="356">
        <f>F15+F22+F36+F44+F52+F29+F98+F103+F86+F89+F95+F111+F112+F119</f>
        <v>0</v>
      </c>
      <c r="G126" s="356">
        <f>G15+G22+G36+G44+G52+G29+G98+G103+G86+G89+G95+G111+G112+G119</f>
        <v>0</v>
      </c>
      <c r="H126" s="356">
        <f>H15+H22+H36+H44+H52+H29+H98+H103+H86+H89+H95+H111+H112+H119</f>
        <v>0</v>
      </c>
    </row>
    <row r="127" spans="1:8" x14ac:dyDescent="0.35">
      <c r="A127" s="357"/>
      <c r="B127" s="308"/>
      <c r="C127" s="357"/>
      <c r="D127" s="357"/>
      <c r="E127" s="357"/>
      <c r="F127" s="357"/>
      <c r="G127" s="357"/>
      <c r="H127" s="308"/>
    </row>
    <row r="128" spans="1:8" x14ac:dyDescent="0.35">
      <c r="A128" s="357"/>
      <c r="B128" s="308"/>
      <c r="C128" s="357"/>
      <c r="D128" s="357"/>
      <c r="E128" s="357"/>
      <c r="F128" s="357"/>
      <c r="G128" s="357"/>
      <c r="H128" s="308"/>
    </row>
    <row r="129" spans="1:8" x14ac:dyDescent="0.35">
      <c r="A129" s="427" t="s">
        <v>527</v>
      </c>
      <c r="B129" s="627" t="s">
        <v>364</v>
      </c>
      <c r="C129" s="627"/>
      <c r="D129" s="627"/>
      <c r="E129" s="627"/>
      <c r="F129" s="627"/>
      <c r="G129" s="627"/>
      <c r="H129" s="627"/>
    </row>
    <row r="130" spans="1:8" ht="15" customHeight="1" x14ac:dyDescent="0.35">
      <c r="A130" s="275"/>
      <c r="B130" s="275" t="s">
        <v>528</v>
      </c>
      <c r="C130" s="645" t="s">
        <v>336</v>
      </c>
      <c r="D130" s="645"/>
      <c r="E130" s="645"/>
      <c r="F130" s="645"/>
      <c r="G130" s="645"/>
      <c r="H130" s="645"/>
    </row>
    <row r="131" spans="1:8" ht="4.5" customHeight="1" x14ac:dyDescent="0.35">
      <c r="A131" s="358"/>
      <c r="B131" s="310"/>
      <c r="C131" s="358"/>
      <c r="D131" s="358"/>
      <c r="E131" s="358"/>
      <c r="F131" s="358"/>
      <c r="G131" s="358"/>
      <c r="H131" s="310"/>
    </row>
    <row r="132" spans="1:8" x14ac:dyDescent="0.35">
      <c r="A132" s="311"/>
      <c r="B132" s="359" t="s">
        <v>0</v>
      </c>
      <c r="C132" s="679" t="s">
        <v>1</v>
      </c>
      <c r="D132" s="679"/>
      <c r="E132" s="679"/>
      <c r="F132" s="526" t="s">
        <v>337</v>
      </c>
      <c r="G132" s="526" t="s">
        <v>342</v>
      </c>
      <c r="H132" s="526" t="s">
        <v>338</v>
      </c>
    </row>
    <row r="133" spans="1:8" x14ac:dyDescent="0.35">
      <c r="A133" s="311"/>
      <c r="B133" s="314" t="s">
        <v>539</v>
      </c>
      <c r="C133" s="628" t="s">
        <v>540</v>
      </c>
      <c r="D133" s="629"/>
      <c r="E133" s="629"/>
      <c r="F133" s="525" t="s">
        <v>541</v>
      </c>
      <c r="G133" s="525" t="s">
        <v>542</v>
      </c>
      <c r="H133" s="525" t="s">
        <v>543</v>
      </c>
    </row>
    <row r="134" spans="1:8" x14ac:dyDescent="0.35">
      <c r="A134" s="311"/>
      <c r="B134" s="338" t="s">
        <v>5</v>
      </c>
      <c r="C134" s="638" t="s">
        <v>6</v>
      </c>
      <c r="D134" s="638"/>
      <c r="E134" s="639"/>
      <c r="F134" s="360">
        <f>SUM(F135:F136)</f>
        <v>0</v>
      </c>
      <c r="G134" s="360">
        <f>SUM(G135:G136)</f>
        <v>0</v>
      </c>
      <c r="H134" s="361">
        <f t="shared" ref="H134:H154" si="5">F134-G134</f>
        <v>0</v>
      </c>
    </row>
    <row r="135" spans="1:8" x14ac:dyDescent="0.35">
      <c r="A135" s="311"/>
      <c r="B135" s="362"/>
      <c r="C135" s="363" t="s">
        <v>7</v>
      </c>
      <c r="D135" s="638" t="s">
        <v>8</v>
      </c>
      <c r="E135" s="639"/>
      <c r="F135" s="364"/>
      <c r="G135" s="364"/>
      <c r="H135" s="361">
        <f t="shared" si="5"/>
        <v>0</v>
      </c>
    </row>
    <row r="136" spans="1:8" x14ac:dyDescent="0.35">
      <c r="A136" s="311"/>
      <c r="B136" s="362"/>
      <c r="C136" s="363" t="s">
        <v>9</v>
      </c>
      <c r="D136" s="638" t="s">
        <v>10</v>
      </c>
      <c r="E136" s="639"/>
      <c r="F136" s="364"/>
      <c r="G136" s="364"/>
      <c r="H136" s="361">
        <f t="shared" si="5"/>
        <v>0</v>
      </c>
    </row>
    <row r="137" spans="1:8" x14ac:dyDescent="0.35">
      <c r="A137" s="357"/>
      <c r="B137" s="362" t="s">
        <v>11</v>
      </c>
      <c r="C137" s="641" t="s">
        <v>12</v>
      </c>
      <c r="D137" s="641"/>
      <c r="E137" s="642"/>
      <c r="F137" s="365"/>
      <c r="G137" s="365"/>
      <c r="H137" s="361">
        <f t="shared" si="5"/>
        <v>0</v>
      </c>
    </row>
    <row r="138" spans="1:8" x14ac:dyDescent="0.35">
      <c r="A138" s="311"/>
      <c r="B138" s="362" t="s">
        <v>13</v>
      </c>
      <c r="C138" s="635" t="s">
        <v>14</v>
      </c>
      <c r="D138" s="636"/>
      <c r="E138" s="637"/>
      <c r="F138" s="366"/>
      <c r="G138" s="364"/>
      <c r="H138" s="361">
        <f t="shared" si="5"/>
        <v>0</v>
      </c>
    </row>
    <row r="139" spans="1:8" x14ac:dyDescent="0.35">
      <c r="A139" s="357"/>
      <c r="B139" s="362" t="s">
        <v>15</v>
      </c>
      <c r="C139" s="638" t="s">
        <v>333</v>
      </c>
      <c r="D139" s="638"/>
      <c r="E139" s="639"/>
      <c r="F139" s="367">
        <f>SUM(F140:F141)</f>
        <v>0</v>
      </c>
      <c r="G139" s="367">
        <f>SUM(G140:G141)</f>
        <v>0</v>
      </c>
      <c r="H139" s="361">
        <f t="shared" si="5"/>
        <v>0</v>
      </c>
    </row>
    <row r="140" spans="1:8" x14ac:dyDescent="0.35">
      <c r="A140" s="357"/>
      <c r="B140" s="362"/>
      <c r="C140" s="574" t="s">
        <v>7</v>
      </c>
      <c r="D140" s="641" t="s">
        <v>17</v>
      </c>
      <c r="E140" s="642"/>
      <c r="F140" s="365"/>
      <c r="G140" s="365"/>
      <c r="H140" s="361">
        <f t="shared" si="5"/>
        <v>0</v>
      </c>
    </row>
    <row r="141" spans="1:8" x14ac:dyDescent="0.35">
      <c r="A141" s="357"/>
      <c r="B141" s="362"/>
      <c r="C141" s="574" t="s">
        <v>9</v>
      </c>
      <c r="D141" s="641" t="s">
        <v>18</v>
      </c>
      <c r="E141" s="642"/>
      <c r="F141" s="365"/>
      <c r="G141" s="365"/>
      <c r="H141" s="361">
        <f t="shared" si="5"/>
        <v>0</v>
      </c>
    </row>
    <row r="142" spans="1:8" s="442" customFormat="1" x14ac:dyDescent="0.35">
      <c r="A142" s="450"/>
      <c r="B142" s="451">
        <v>5</v>
      </c>
      <c r="C142" s="630" t="s">
        <v>495</v>
      </c>
      <c r="D142" s="631"/>
      <c r="E142" s="632"/>
      <c r="F142" s="367">
        <f>SUM(F143:F144)</f>
        <v>0</v>
      </c>
      <c r="G142" s="367">
        <f>SUM(G143:G144)</f>
        <v>0</v>
      </c>
      <c r="H142" s="361">
        <f t="shared" si="5"/>
        <v>0</v>
      </c>
    </row>
    <row r="143" spans="1:8" s="442" customFormat="1" x14ac:dyDescent="0.35">
      <c r="A143" s="450"/>
      <c r="B143" s="451"/>
      <c r="C143" s="575" t="s">
        <v>7</v>
      </c>
      <c r="D143" s="631" t="s">
        <v>17</v>
      </c>
      <c r="E143" s="632"/>
      <c r="F143" s="452"/>
      <c r="G143" s="452"/>
      <c r="H143" s="361">
        <f t="shared" si="5"/>
        <v>0</v>
      </c>
    </row>
    <row r="144" spans="1:8" s="442" customFormat="1" x14ac:dyDescent="0.35">
      <c r="A144" s="450"/>
      <c r="B144" s="451"/>
      <c r="C144" s="575" t="s">
        <v>9</v>
      </c>
      <c r="D144" s="631" t="s">
        <v>18</v>
      </c>
      <c r="E144" s="632"/>
      <c r="F144" s="452"/>
      <c r="G144" s="452"/>
      <c r="H144" s="361">
        <f t="shared" si="5"/>
        <v>0</v>
      </c>
    </row>
    <row r="145" spans="1:8" x14ac:dyDescent="0.35">
      <c r="A145" s="357"/>
      <c r="B145" s="368">
        <v>6</v>
      </c>
      <c r="C145" s="641" t="s">
        <v>20</v>
      </c>
      <c r="D145" s="641"/>
      <c r="E145" s="642"/>
      <c r="F145" s="365"/>
      <c r="G145" s="365"/>
      <c r="H145" s="361">
        <f t="shared" si="5"/>
        <v>0</v>
      </c>
    </row>
    <row r="146" spans="1:8" x14ac:dyDescent="0.35">
      <c r="A146" s="357"/>
      <c r="B146" s="368">
        <v>7</v>
      </c>
      <c r="C146" s="641" t="s">
        <v>22</v>
      </c>
      <c r="D146" s="641"/>
      <c r="E146" s="642"/>
      <c r="F146" s="365"/>
      <c r="G146" s="365"/>
      <c r="H146" s="361">
        <f t="shared" si="5"/>
        <v>0</v>
      </c>
    </row>
    <row r="147" spans="1:8" s="442" customFormat="1" x14ac:dyDescent="0.35">
      <c r="A147" s="450"/>
      <c r="B147" s="453">
        <v>8</v>
      </c>
      <c r="C147" s="630" t="s">
        <v>427</v>
      </c>
      <c r="D147" s="631"/>
      <c r="E147" s="632"/>
      <c r="F147" s="452"/>
      <c r="G147" s="452"/>
      <c r="H147" s="361">
        <f t="shared" si="5"/>
        <v>0</v>
      </c>
    </row>
    <row r="148" spans="1:8" x14ac:dyDescent="0.35">
      <c r="A148" s="357"/>
      <c r="B148" s="368">
        <v>9</v>
      </c>
      <c r="C148" s="641" t="s">
        <v>24</v>
      </c>
      <c r="D148" s="641"/>
      <c r="E148" s="642"/>
      <c r="F148" s="191"/>
      <c r="G148" s="191"/>
      <c r="H148" s="361">
        <f t="shared" si="5"/>
        <v>0</v>
      </c>
    </row>
    <row r="149" spans="1:8" x14ac:dyDescent="0.35">
      <c r="A149" s="357"/>
      <c r="B149" s="368">
        <v>10</v>
      </c>
      <c r="C149" s="672" t="s">
        <v>26</v>
      </c>
      <c r="D149" s="673"/>
      <c r="E149" s="674"/>
      <c r="F149" s="365"/>
      <c r="G149" s="365"/>
      <c r="H149" s="361">
        <f t="shared" si="5"/>
        <v>0</v>
      </c>
    </row>
    <row r="150" spans="1:8" x14ac:dyDescent="0.35">
      <c r="A150" s="357"/>
      <c r="B150" s="362">
        <v>11</v>
      </c>
      <c r="C150" s="641" t="s">
        <v>28</v>
      </c>
      <c r="D150" s="641"/>
      <c r="E150" s="642"/>
      <c r="F150" s="365"/>
      <c r="G150" s="365"/>
      <c r="H150" s="361">
        <f t="shared" si="5"/>
        <v>0</v>
      </c>
    </row>
    <row r="151" spans="1:8" x14ac:dyDescent="0.35">
      <c r="A151" s="357"/>
      <c r="B151" s="368">
        <v>12</v>
      </c>
      <c r="C151" s="641" t="s">
        <v>30</v>
      </c>
      <c r="D151" s="641"/>
      <c r="E151" s="642"/>
      <c r="F151" s="369">
        <f>SUM(F152:F153)</f>
        <v>0</v>
      </c>
      <c r="G151" s="369">
        <f>SUM(G152:G153)</f>
        <v>0</v>
      </c>
      <c r="H151" s="361">
        <f t="shared" si="5"/>
        <v>0</v>
      </c>
    </row>
    <row r="152" spans="1:8" ht="19.75" customHeight="1" x14ac:dyDescent="0.35">
      <c r="A152" s="357"/>
      <c r="B152" s="368"/>
      <c r="C152" s="576" t="s">
        <v>7</v>
      </c>
      <c r="D152" s="643" t="s">
        <v>509</v>
      </c>
      <c r="E152" s="644"/>
      <c r="F152" s="370"/>
      <c r="G152" s="370"/>
      <c r="H152" s="361">
        <f t="shared" si="5"/>
        <v>0</v>
      </c>
    </row>
    <row r="153" spans="1:8" x14ac:dyDescent="0.35">
      <c r="A153" s="357"/>
      <c r="B153" s="368"/>
      <c r="C153" s="576" t="s">
        <v>9</v>
      </c>
      <c r="D153" s="643" t="s">
        <v>515</v>
      </c>
      <c r="E153" s="644"/>
      <c r="F153" s="370"/>
      <c r="G153" s="370"/>
      <c r="H153" s="361">
        <f t="shared" si="5"/>
        <v>0</v>
      </c>
    </row>
    <row r="154" spans="1:8" x14ac:dyDescent="0.35">
      <c r="A154" s="357"/>
      <c r="B154" s="650" t="s">
        <v>339</v>
      </c>
      <c r="C154" s="651"/>
      <c r="D154" s="651"/>
      <c r="E154" s="652"/>
      <c r="F154" s="371">
        <f>SUM(F134,F137:F139,F142,F145:F151)</f>
        <v>0</v>
      </c>
      <c r="G154" s="371">
        <f>SUM(G134,G137:G139,G142,G145:G151)</f>
        <v>0</v>
      </c>
      <c r="H154" s="371">
        <f t="shared" si="5"/>
        <v>0</v>
      </c>
    </row>
    <row r="155" spans="1:8" x14ac:dyDescent="0.35">
      <c r="A155" s="357"/>
      <c r="B155" s="308"/>
      <c r="C155" s="357"/>
      <c r="D155" s="357"/>
      <c r="E155" s="357"/>
      <c r="F155" s="357"/>
      <c r="G155" s="357"/>
      <c r="H155" s="308"/>
    </row>
    <row r="156" spans="1:8" x14ac:dyDescent="0.35">
      <c r="A156" s="357"/>
      <c r="B156" s="308"/>
      <c r="C156" s="357"/>
      <c r="D156" s="357"/>
      <c r="E156" s="357"/>
      <c r="F156" s="357"/>
      <c r="G156" s="357"/>
      <c r="H156" s="308"/>
    </row>
    <row r="157" spans="1:8" x14ac:dyDescent="0.35">
      <c r="A157" s="357"/>
      <c r="B157" s="275" t="s">
        <v>529</v>
      </c>
      <c r="C157" s="645" t="s">
        <v>340</v>
      </c>
      <c r="D157" s="645"/>
      <c r="E157" s="645"/>
      <c r="F157" s="645"/>
      <c r="G157" s="645"/>
      <c r="H157" s="645"/>
    </row>
    <row r="158" spans="1:8" ht="4.5" customHeight="1" x14ac:dyDescent="0.35">
      <c r="A158" s="357"/>
      <c r="B158" s="310"/>
      <c r="C158" s="358"/>
      <c r="D158" s="358"/>
      <c r="E158" s="358"/>
      <c r="F158" s="358"/>
      <c r="G158" s="358"/>
      <c r="H158" s="310"/>
    </row>
    <row r="159" spans="1:8" x14ac:dyDescent="0.35">
      <c r="A159" s="357"/>
      <c r="B159" s="312" t="s">
        <v>0</v>
      </c>
      <c r="C159" s="648" t="s">
        <v>1</v>
      </c>
      <c r="D159" s="649"/>
      <c r="E159" s="649"/>
      <c r="F159" s="577" t="s">
        <v>337</v>
      </c>
      <c r="G159" s="578" t="s">
        <v>342</v>
      </c>
      <c r="H159" s="579" t="s">
        <v>338</v>
      </c>
    </row>
    <row r="160" spans="1:8" x14ac:dyDescent="0.35">
      <c r="A160" s="357"/>
      <c r="B160" s="314" t="s">
        <v>539</v>
      </c>
      <c r="C160" s="628" t="s">
        <v>540</v>
      </c>
      <c r="D160" s="629"/>
      <c r="E160" s="629"/>
      <c r="F160" s="525" t="s">
        <v>541</v>
      </c>
      <c r="G160" s="525" t="s">
        <v>542</v>
      </c>
      <c r="H160" s="525" t="s">
        <v>543</v>
      </c>
    </row>
    <row r="161" spans="1:8" x14ac:dyDescent="0.35">
      <c r="A161" s="357"/>
      <c r="B161" s="374" t="s">
        <v>5</v>
      </c>
      <c r="C161" s="623" t="s">
        <v>6</v>
      </c>
      <c r="D161" s="623"/>
      <c r="E161" s="624"/>
      <c r="F161" s="375">
        <f>SUM(F162:F163)</f>
        <v>0</v>
      </c>
      <c r="G161" s="375">
        <f>SUM(G162:G163)</f>
        <v>0</v>
      </c>
      <c r="H161" s="96">
        <f t="shared" ref="H161:H174" si="6">F161-G161</f>
        <v>0</v>
      </c>
    </row>
    <row r="162" spans="1:8" x14ac:dyDescent="0.35">
      <c r="A162" s="357"/>
      <c r="B162" s="374"/>
      <c r="C162" s="376" t="s">
        <v>7</v>
      </c>
      <c r="D162" s="623" t="s">
        <v>8</v>
      </c>
      <c r="E162" s="624"/>
      <c r="F162" s="86"/>
      <c r="G162" s="86"/>
      <c r="H162" s="96">
        <f t="shared" si="6"/>
        <v>0</v>
      </c>
    </row>
    <row r="163" spans="1:8" x14ac:dyDescent="0.35">
      <c r="A163" s="357"/>
      <c r="B163" s="374"/>
      <c r="C163" s="376" t="s">
        <v>9</v>
      </c>
      <c r="D163" s="623" t="s">
        <v>10</v>
      </c>
      <c r="E163" s="624"/>
      <c r="F163" s="86"/>
      <c r="G163" s="86"/>
      <c r="H163" s="333">
        <f t="shared" si="6"/>
        <v>0</v>
      </c>
    </row>
    <row r="164" spans="1:8" x14ac:dyDescent="0.35">
      <c r="A164" s="357"/>
      <c r="B164" s="374" t="s">
        <v>11</v>
      </c>
      <c r="C164" s="625" t="s">
        <v>12</v>
      </c>
      <c r="D164" s="625"/>
      <c r="E164" s="626"/>
      <c r="F164" s="86"/>
      <c r="G164" s="86"/>
      <c r="H164" s="333">
        <f t="shared" si="6"/>
        <v>0</v>
      </c>
    </row>
    <row r="165" spans="1:8" x14ac:dyDescent="0.35">
      <c r="A165" s="357"/>
      <c r="B165" s="362" t="s">
        <v>13</v>
      </c>
      <c r="C165" s="635" t="s">
        <v>14</v>
      </c>
      <c r="D165" s="636"/>
      <c r="E165" s="637"/>
      <c r="F165" s="88"/>
      <c r="G165" s="86"/>
      <c r="H165" s="333">
        <f t="shared" si="6"/>
        <v>0</v>
      </c>
    </row>
    <row r="166" spans="1:8" x14ac:dyDescent="0.35">
      <c r="A166" s="357"/>
      <c r="B166" s="374" t="s">
        <v>15</v>
      </c>
      <c r="C166" s="625" t="s">
        <v>333</v>
      </c>
      <c r="D166" s="625"/>
      <c r="E166" s="626"/>
      <c r="F166" s="87">
        <f>SUM(F167:F168)</f>
        <v>0</v>
      </c>
      <c r="G166" s="87">
        <f>SUM(G167:G168)</f>
        <v>0</v>
      </c>
      <c r="H166" s="333">
        <f t="shared" si="6"/>
        <v>0</v>
      </c>
    </row>
    <row r="167" spans="1:8" x14ac:dyDescent="0.35">
      <c r="A167" s="357"/>
      <c r="B167" s="374"/>
      <c r="C167" s="580" t="s">
        <v>7</v>
      </c>
      <c r="D167" s="625" t="s">
        <v>17</v>
      </c>
      <c r="E167" s="626"/>
      <c r="F167" s="86"/>
      <c r="G167" s="86"/>
      <c r="H167" s="333">
        <f t="shared" si="6"/>
        <v>0</v>
      </c>
    </row>
    <row r="168" spans="1:8" x14ac:dyDescent="0.35">
      <c r="A168" s="357"/>
      <c r="B168" s="374"/>
      <c r="C168" s="580" t="s">
        <v>9</v>
      </c>
      <c r="D168" s="625" t="s">
        <v>18</v>
      </c>
      <c r="E168" s="626"/>
      <c r="F168" s="86"/>
      <c r="G168" s="86"/>
      <c r="H168" s="333">
        <f t="shared" si="6"/>
        <v>0</v>
      </c>
    </row>
    <row r="169" spans="1:8" x14ac:dyDescent="0.35">
      <c r="A169" s="357"/>
      <c r="B169" s="454">
        <v>5</v>
      </c>
      <c r="C169" s="630" t="s">
        <v>495</v>
      </c>
      <c r="D169" s="631"/>
      <c r="E169" s="632"/>
      <c r="F169" s="87">
        <f>SUM(F170:F171)</f>
        <v>0</v>
      </c>
      <c r="G169" s="87">
        <f>SUM(G170:G171)</f>
        <v>0</v>
      </c>
      <c r="H169" s="333">
        <f t="shared" si="6"/>
        <v>0</v>
      </c>
    </row>
    <row r="170" spans="1:8" x14ac:dyDescent="0.35">
      <c r="A170" s="357"/>
      <c r="B170" s="454"/>
      <c r="C170" s="575" t="s">
        <v>7</v>
      </c>
      <c r="D170" s="631" t="s">
        <v>17</v>
      </c>
      <c r="E170" s="632"/>
      <c r="F170" s="86"/>
      <c r="G170" s="86"/>
      <c r="H170" s="333">
        <f t="shared" si="6"/>
        <v>0</v>
      </c>
    </row>
    <row r="171" spans="1:8" x14ac:dyDescent="0.35">
      <c r="A171" s="357"/>
      <c r="B171" s="454"/>
      <c r="C171" s="575" t="s">
        <v>9</v>
      </c>
      <c r="D171" s="631" t="s">
        <v>18</v>
      </c>
      <c r="E171" s="632"/>
      <c r="F171" s="86"/>
      <c r="G171" s="86"/>
      <c r="H171" s="333">
        <f t="shared" si="6"/>
        <v>0</v>
      </c>
    </row>
    <row r="172" spans="1:8" x14ac:dyDescent="0.35">
      <c r="A172" s="357"/>
      <c r="B172" s="341">
        <v>6</v>
      </c>
      <c r="C172" s="647" t="s">
        <v>26</v>
      </c>
      <c r="D172" s="643"/>
      <c r="E172" s="644"/>
      <c r="F172" s="86"/>
      <c r="G172" s="86"/>
      <c r="H172" s="333">
        <f t="shared" si="6"/>
        <v>0</v>
      </c>
    </row>
    <row r="173" spans="1:8" x14ac:dyDescent="0.35">
      <c r="A173" s="357"/>
      <c r="B173" s="374">
        <v>7</v>
      </c>
      <c r="C173" s="625" t="s">
        <v>28</v>
      </c>
      <c r="D173" s="625"/>
      <c r="E173" s="626"/>
      <c r="F173" s="86"/>
      <c r="G173" s="86"/>
      <c r="H173" s="333">
        <f t="shared" si="6"/>
        <v>0</v>
      </c>
    </row>
    <row r="174" spans="1:8" x14ac:dyDescent="0.35">
      <c r="A174" s="357"/>
      <c r="B174" s="640" t="s">
        <v>341</v>
      </c>
      <c r="C174" s="640"/>
      <c r="D174" s="640"/>
      <c r="E174" s="640"/>
      <c r="F174" s="85">
        <f>SUM(F161,F164:F166,F169,F172:F173)</f>
        <v>0</v>
      </c>
      <c r="G174" s="85">
        <f>SUM(G161,G164:G166,G169,G172:G173)</f>
        <v>0</v>
      </c>
      <c r="H174" s="85">
        <f t="shared" si="6"/>
        <v>0</v>
      </c>
    </row>
    <row r="175" spans="1:8" x14ac:dyDescent="0.35">
      <c r="A175" s="357"/>
      <c r="B175" s="308"/>
      <c r="C175" s="357"/>
      <c r="D175" s="357"/>
      <c r="E175" s="357"/>
      <c r="F175" s="357"/>
      <c r="G175" s="357"/>
      <c r="H175" s="308"/>
    </row>
    <row r="176" spans="1:8" x14ac:dyDescent="0.35">
      <c r="A176" s="357"/>
      <c r="B176" s="308"/>
      <c r="C176" s="357"/>
      <c r="D176" s="357"/>
      <c r="E176" s="357"/>
      <c r="F176" s="357"/>
      <c r="G176" s="357"/>
      <c r="H176" s="308"/>
    </row>
    <row r="177" spans="1:8" ht="15" customHeight="1" x14ac:dyDescent="0.35">
      <c r="A177" s="428" t="s">
        <v>531</v>
      </c>
      <c r="B177" s="627" t="s">
        <v>365</v>
      </c>
      <c r="C177" s="627"/>
      <c r="D177" s="627"/>
      <c r="E177" s="627"/>
      <c r="F177" s="627"/>
      <c r="G177" s="627"/>
      <c r="H177" s="627"/>
    </row>
    <row r="178" spans="1:8" x14ac:dyDescent="0.35">
      <c r="B178" s="275" t="s">
        <v>528</v>
      </c>
      <c r="C178" s="645" t="s">
        <v>366</v>
      </c>
      <c r="D178" s="645"/>
      <c r="E178" s="645"/>
      <c r="F178" s="645"/>
      <c r="G178" s="645"/>
      <c r="H178" s="645"/>
    </row>
    <row r="179" spans="1:8" ht="3.75" customHeight="1" x14ac:dyDescent="0.35">
      <c r="A179" s="357"/>
      <c r="B179" s="310"/>
      <c r="C179" s="358"/>
      <c r="D179" s="358"/>
      <c r="E179" s="358"/>
      <c r="F179" s="358"/>
      <c r="G179" s="358"/>
      <c r="H179" s="310"/>
    </row>
    <row r="180" spans="1:8" x14ac:dyDescent="0.35">
      <c r="A180" s="311"/>
      <c r="B180" s="312" t="s">
        <v>0</v>
      </c>
      <c r="C180" s="629" t="s">
        <v>1</v>
      </c>
      <c r="D180" s="629"/>
      <c r="E180" s="629"/>
      <c r="F180" s="629"/>
      <c r="G180" s="646"/>
      <c r="H180" s="312" t="s">
        <v>2</v>
      </c>
    </row>
    <row r="181" spans="1:8" x14ac:dyDescent="0.35">
      <c r="A181" s="311"/>
      <c r="B181" s="314" t="s">
        <v>539</v>
      </c>
      <c r="C181" s="628" t="s">
        <v>540</v>
      </c>
      <c r="D181" s="628"/>
      <c r="E181" s="628"/>
      <c r="F181" s="628"/>
      <c r="G181" s="700"/>
      <c r="H181" s="89" t="s">
        <v>541</v>
      </c>
    </row>
    <row r="182" spans="1:8" x14ac:dyDescent="0.35">
      <c r="A182" s="311"/>
      <c r="B182" s="315" t="s">
        <v>5</v>
      </c>
      <c r="C182" s="698" t="s">
        <v>6</v>
      </c>
      <c r="D182" s="699"/>
      <c r="E182" s="699"/>
      <c r="F182" s="377"/>
      <c r="G182" s="378"/>
      <c r="H182" s="333">
        <f>SUM(H183:H184)</f>
        <v>0</v>
      </c>
    </row>
    <row r="183" spans="1:8" x14ac:dyDescent="0.35">
      <c r="A183" s="311"/>
      <c r="B183" s="379"/>
      <c r="C183" s="380" t="s">
        <v>7</v>
      </c>
      <c r="D183" s="623" t="s">
        <v>8</v>
      </c>
      <c r="E183" s="623"/>
      <c r="F183" s="381"/>
      <c r="G183" s="382"/>
      <c r="H183" s="383"/>
    </row>
    <row r="184" spans="1:8" x14ac:dyDescent="0.35">
      <c r="A184" s="311"/>
      <c r="B184" s="379"/>
      <c r="C184" s="384" t="s">
        <v>9</v>
      </c>
      <c r="D184" s="697" t="s">
        <v>10</v>
      </c>
      <c r="E184" s="697"/>
      <c r="F184" s="385"/>
      <c r="G184" s="386"/>
      <c r="H184" s="383"/>
    </row>
    <row r="185" spans="1:8" x14ac:dyDescent="0.35">
      <c r="A185" s="357"/>
      <c r="B185" s="374" t="s">
        <v>11</v>
      </c>
      <c r="C185" s="696" t="s">
        <v>12</v>
      </c>
      <c r="D185" s="696"/>
      <c r="E185" s="696"/>
      <c r="F185" s="385"/>
      <c r="G185" s="387"/>
      <c r="H185" s="388"/>
    </row>
    <row r="186" spans="1:8" x14ac:dyDescent="0.35">
      <c r="A186" s="311"/>
      <c r="B186" s="374" t="s">
        <v>13</v>
      </c>
      <c r="C186" s="655" t="s">
        <v>14</v>
      </c>
      <c r="D186" s="653"/>
      <c r="E186" s="653"/>
      <c r="F186" s="653"/>
      <c r="G186" s="653"/>
      <c r="H186" s="388"/>
    </row>
    <row r="187" spans="1:8" x14ac:dyDescent="0.35">
      <c r="A187" s="357"/>
      <c r="B187" s="374" t="s">
        <v>15</v>
      </c>
      <c r="C187" s="623" t="s">
        <v>333</v>
      </c>
      <c r="D187" s="623"/>
      <c r="E187" s="623"/>
      <c r="F187" s="381"/>
      <c r="G187" s="389"/>
      <c r="H187" s="333">
        <f>SUM(H188:H189)</f>
        <v>0</v>
      </c>
    </row>
    <row r="188" spans="1:8" x14ac:dyDescent="0.35">
      <c r="A188" s="357"/>
      <c r="B188" s="374"/>
      <c r="C188" s="376" t="s">
        <v>7</v>
      </c>
      <c r="D188" s="623" t="s">
        <v>17</v>
      </c>
      <c r="E188" s="623"/>
      <c r="F188" s="381"/>
      <c r="G188" s="389"/>
      <c r="H188" s="388"/>
    </row>
    <row r="189" spans="1:8" x14ac:dyDescent="0.35">
      <c r="A189" s="357"/>
      <c r="B189" s="581"/>
      <c r="C189" s="580" t="s">
        <v>9</v>
      </c>
      <c r="D189" s="625" t="s">
        <v>18</v>
      </c>
      <c r="E189" s="625"/>
      <c r="F189" s="381"/>
      <c r="G189" s="389"/>
      <c r="H189" s="388"/>
    </row>
    <row r="190" spans="1:8" x14ac:dyDescent="0.35">
      <c r="A190" s="357"/>
      <c r="B190" s="582">
        <v>5</v>
      </c>
      <c r="C190" s="630" t="s">
        <v>495</v>
      </c>
      <c r="D190" s="631"/>
      <c r="E190" s="631"/>
      <c r="F190" s="381"/>
      <c r="G190" s="389"/>
      <c r="H190" s="333">
        <f>SUM(H191:H192)</f>
        <v>0</v>
      </c>
    </row>
    <row r="191" spans="1:8" x14ac:dyDescent="0.35">
      <c r="A191" s="357"/>
      <c r="B191" s="582"/>
      <c r="C191" s="583" t="s">
        <v>7</v>
      </c>
      <c r="D191" s="631" t="s">
        <v>17</v>
      </c>
      <c r="E191" s="631"/>
      <c r="F191" s="381"/>
      <c r="G191" s="389"/>
      <c r="H191" s="388"/>
    </row>
    <row r="192" spans="1:8" x14ac:dyDescent="0.35">
      <c r="A192" s="357"/>
      <c r="B192" s="582"/>
      <c r="C192" s="583" t="s">
        <v>9</v>
      </c>
      <c r="D192" s="631" t="s">
        <v>18</v>
      </c>
      <c r="E192" s="631"/>
      <c r="F192" s="381"/>
      <c r="G192" s="389"/>
      <c r="H192" s="388"/>
    </row>
    <row r="193" spans="1:20" x14ac:dyDescent="0.35">
      <c r="A193" s="357"/>
      <c r="B193" s="333">
        <v>6</v>
      </c>
      <c r="C193" s="625" t="s">
        <v>26</v>
      </c>
      <c r="D193" s="625"/>
      <c r="E193" s="625"/>
      <c r="F193" s="381"/>
      <c r="G193" s="389"/>
      <c r="H193" s="388"/>
    </row>
    <row r="194" spans="1:20" x14ac:dyDescent="0.35">
      <c r="A194" s="357"/>
      <c r="B194" s="581">
        <v>7</v>
      </c>
      <c r="C194" s="625" t="s">
        <v>28</v>
      </c>
      <c r="D194" s="625"/>
      <c r="E194" s="625"/>
      <c r="F194" s="381"/>
      <c r="G194" s="389"/>
      <c r="H194" s="388"/>
    </row>
    <row r="195" spans="1:20" x14ac:dyDescent="0.35">
      <c r="A195" s="357"/>
      <c r="B195" s="702" t="s">
        <v>403</v>
      </c>
      <c r="C195" s="703"/>
      <c r="D195" s="703"/>
      <c r="E195" s="703"/>
      <c r="F195" s="381"/>
      <c r="G195" s="390"/>
      <c r="H195" s="85">
        <f>SUM(J188,H182,H185:H187,H190,H193:H194)</f>
        <v>0</v>
      </c>
    </row>
    <row r="196" spans="1:20" x14ac:dyDescent="0.35">
      <c r="A196" s="357"/>
      <c r="B196" s="391"/>
      <c r="C196" s="391"/>
      <c r="D196" s="391"/>
      <c r="E196" s="391"/>
      <c r="F196" s="149"/>
      <c r="G196" s="392"/>
      <c r="H196" s="393"/>
    </row>
    <row r="197" spans="1:20" x14ac:dyDescent="0.35">
      <c r="A197" s="357"/>
      <c r="B197" s="275" t="s">
        <v>529</v>
      </c>
      <c r="C197" s="645" t="s">
        <v>400</v>
      </c>
      <c r="D197" s="645"/>
      <c r="E197" s="645"/>
      <c r="F197" s="645"/>
      <c r="G197" s="645"/>
      <c r="H197" s="645"/>
    </row>
    <row r="198" spans="1:20" ht="5.25" customHeight="1" x14ac:dyDescent="0.35">
      <c r="A198" s="357"/>
      <c r="B198" s="310"/>
      <c r="C198" s="358"/>
      <c r="D198" s="358"/>
      <c r="E198" s="358"/>
      <c r="F198" s="358"/>
      <c r="G198" s="358"/>
      <c r="H198" s="310"/>
      <c r="L198" s="293"/>
      <c r="M198" s="293"/>
      <c r="N198" s="293"/>
      <c r="O198" s="293"/>
      <c r="P198" s="293"/>
      <c r="Q198" s="293"/>
      <c r="R198" s="293"/>
      <c r="S198" s="293"/>
      <c r="T198" s="293"/>
    </row>
    <row r="199" spans="1:20" x14ac:dyDescent="0.35">
      <c r="A199" s="311"/>
      <c r="B199" s="312" t="s">
        <v>0</v>
      </c>
      <c r="C199" s="678" t="s">
        <v>1</v>
      </c>
      <c r="D199" s="629"/>
      <c r="E199" s="629"/>
      <c r="F199" s="372" t="s">
        <v>328</v>
      </c>
      <c r="G199" s="373" t="s">
        <v>342</v>
      </c>
      <c r="H199" s="373" t="s">
        <v>2</v>
      </c>
      <c r="L199" s="293"/>
      <c r="M199" s="293"/>
      <c r="N199" s="293"/>
      <c r="O199" s="293"/>
      <c r="P199" s="293"/>
      <c r="Q199" s="293"/>
      <c r="R199" s="293"/>
      <c r="S199" s="293"/>
      <c r="T199" s="293"/>
    </row>
    <row r="200" spans="1:20" s="295" customFormat="1" x14ac:dyDescent="0.35">
      <c r="A200" s="357"/>
      <c r="B200" s="314" t="s">
        <v>539</v>
      </c>
      <c r="C200" s="628" t="s">
        <v>540</v>
      </c>
      <c r="D200" s="629"/>
      <c r="E200" s="629"/>
      <c r="F200" s="525" t="s">
        <v>541</v>
      </c>
      <c r="G200" s="525" t="s">
        <v>542</v>
      </c>
      <c r="H200" s="525" t="s">
        <v>543</v>
      </c>
      <c r="L200" s="619"/>
      <c r="M200" s="619"/>
      <c r="N200" s="619"/>
      <c r="O200" s="619"/>
      <c r="P200" s="619"/>
      <c r="Q200" s="619"/>
      <c r="R200" s="619"/>
      <c r="S200" s="619"/>
      <c r="T200" s="619"/>
    </row>
    <row r="201" spans="1:20" x14ac:dyDescent="0.35">
      <c r="A201" s="311"/>
      <c r="B201" s="315" t="s">
        <v>5</v>
      </c>
      <c r="C201" s="623" t="s">
        <v>343</v>
      </c>
      <c r="D201" s="623"/>
      <c r="E201" s="624"/>
      <c r="F201" s="375">
        <f>SUM(F202:F203)</f>
        <v>0</v>
      </c>
      <c r="G201" s="375">
        <f>SUM(G202:G203)</f>
        <v>0</v>
      </c>
      <c r="H201" s="96">
        <f t="shared" ref="H201:H214" si="7">F201-G201</f>
        <v>0</v>
      </c>
      <c r="L201" s="293"/>
      <c r="M201" s="293"/>
      <c r="N201" s="293"/>
      <c r="O201" s="293"/>
      <c r="P201" s="293"/>
      <c r="Q201" s="293"/>
      <c r="R201" s="293"/>
      <c r="S201" s="293"/>
      <c r="T201" s="293"/>
    </row>
    <row r="202" spans="1:20" x14ac:dyDescent="0.35">
      <c r="A202" s="311"/>
      <c r="B202" s="374"/>
      <c r="C202" s="376" t="s">
        <v>7</v>
      </c>
      <c r="D202" s="623" t="s">
        <v>8</v>
      </c>
      <c r="E202" s="624"/>
      <c r="F202" s="86"/>
      <c r="G202" s="86"/>
      <c r="H202" s="96">
        <f t="shared" si="7"/>
        <v>0</v>
      </c>
      <c r="L202" s="293"/>
      <c r="M202" s="293"/>
      <c r="N202" s="293"/>
      <c r="O202" s="293"/>
      <c r="P202" s="293"/>
      <c r="Q202" s="293"/>
      <c r="R202" s="293"/>
      <c r="S202" s="293"/>
      <c r="T202" s="293"/>
    </row>
    <row r="203" spans="1:20" x14ac:dyDescent="0.35">
      <c r="A203" s="311"/>
      <c r="B203" s="374"/>
      <c r="C203" s="376" t="s">
        <v>9</v>
      </c>
      <c r="D203" s="623" t="s">
        <v>10</v>
      </c>
      <c r="E203" s="624"/>
      <c r="F203" s="86"/>
      <c r="G203" s="86"/>
      <c r="H203" s="96">
        <f t="shared" si="7"/>
        <v>0</v>
      </c>
      <c r="L203" s="293"/>
      <c r="M203" s="293"/>
      <c r="N203" s="293"/>
      <c r="O203" s="293"/>
      <c r="P203" s="293"/>
      <c r="Q203" s="293"/>
      <c r="R203" s="293"/>
      <c r="S203" s="293"/>
      <c r="T203" s="293"/>
    </row>
    <row r="204" spans="1:20" x14ac:dyDescent="0.35">
      <c r="A204" s="357"/>
      <c r="B204" s="374" t="s">
        <v>11</v>
      </c>
      <c r="C204" s="625" t="s">
        <v>12</v>
      </c>
      <c r="D204" s="625"/>
      <c r="E204" s="626"/>
      <c r="F204" s="86"/>
      <c r="G204" s="86"/>
      <c r="H204" s="96">
        <f t="shared" si="7"/>
        <v>0</v>
      </c>
      <c r="L204" s="293"/>
      <c r="M204" s="293"/>
      <c r="N204" s="293"/>
      <c r="O204" s="293"/>
      <c r="P204" s="293"/>
      <c r="Q204" s="293"/>
      <c r="R204" s="293"/>
      <c r="S204" s="293"/>
      <c r="T204" s="293"/>
    </row>
    <row r="205" spans="1:20" x14ac:dyDescent="0.35">
      <c r="A205" s="311"/>
      <c r="B205" s="374" t="s">
        <v>13</v>
      </c>
      <c r="C205" s="655" t="s">
        <v>14</v>
      </c>
      <c r="D205" s="653"/>
      <c r="E205" s="654"/>
      <c r="F205" s="88"/>
      <c r="G205" s="86"/>
      <c r="H205" s="96">
        <f t="shared" si="7"/>
        <v>0</v>
      </c>
      <c r="L205" s="293"/>
      <c r="M205" s="293"/>
      <c r="N205" s="293"/>
      <c r="O205" s="293"/>
      <c r="P205" s="293"/>
      <c r="Q205" s="293"/>
      <c r="R205" s="293"/>
      <c r="S205" s="293"/>
      <c r="T205" s="293"/>
    </row>
    <row r="206" spans="1:20" x14ac:dyDescent="0.35">
      <c r="A206" s="357"/>
      <c r="B206" s="374" t="s">
        <v>15</v>
      </c>
      <c r="C206" s="623" t="s">
        <v>16</v>
      </c>
      <c r="D206" s="623"/>
      <c r="E206" s="624"/>
      <c r="F206" s="87">
        <f>SUM(F207:F208)</f>
        <v>0</v>
      </c>
      <c r="G206" s="87">
        <f>SUM(G207:G208)</f>
        <v>0</v>
      </c>
      <c r="H206" s="96">
        <f t="shared" si="7"/>
        <v>0</v>
      </c>
      <c r="L206" s="293"/>
      <c r="M206" s="293"/>
      <c r="N206" s="293"/>
      <c r="O206" s="293"/>
      <c r="P206" s="293"/>
      <c r="Q206" s="293"/>
      <c r="R206" s="293"/>
      <c r="S206" s="293"/>
      <c r="T206" s="293"/>
    </row>
    <row r="207" spans="1:20" x14ac:dyDescent="0.35">
      <c r="A207" s="357"/>
      <c r="B207" s="374"/>
      <c r="C207" s="376" t="s">
        <v>7</v>
      </c>
      <c r="D207" s="623" t="s">
        <v>17</v>
      </c>
      <c r="E207" s="624"/>
      <c r="F207" s="86"/>
      <c r="G207" s="86"/>
      <c r="H207" s="96">
        <f t="shared" si="7"/>
        <v>0</v>
      </c>
      <c r="L207" s="293"/>
      <c r="M207" s="293"/>
      <c r="N207" s="293"/>
      <c r="O207" s="293"/>
      <c r="P207" s="293"/>
      <c r="Q207" s="293"/>
      <c r="R207" s="293"/>
      <c r="S207" s="293"/>
      <c r="T207" s="293"/>
    </row>
    <row r="208" spans="1:20" x14ac:dyDescent="0.35">
      <c r="A208" s="357"/>
      <c r="B208" s="374"/>
      <c r="C208" s="376" t="s">
        <v>9</v>
      </c>
      <c r="D208" s="623" t="s">
        <v>18</v>
      </c>
      <c r="E208" s="624"/>
      <c r="F208" s="86"/>
      <c r="G208" s="86"/>
      <c r="H208" s="96">
        <f t="shared" si="7"/>
        <v>0</v>
      </c>
      <c r="L208" s="293"/>
      <c r="M208" s="293"/>
      <c r="N208" s="293"/>
      <c r="O208" s="293"/>
      <c r="P208" s="293"/>
      <c r="Q208" s="293"/>
      <c r="R208" s="293"/>
      <c r="S208" s="293"/>
      <c r="T208" s="293"/>
    </row>
    <row r="209" spans="1:20" x14ac:dyDescent="0.35">
      <c r="A209" s="357"/>
      <c r="B209" s="454">
        <v>5</v>
      </c>
      <c r="C209" s="630" t="s">
        <v>495</v>
      </c>
      <c r="D209" s="631"/>
      <c r="E209" s="632"/>
      <c r="F209" s="87">
        <f>SUM(F210:F211)</f>
        <v>0</v>
      </c>
      <c r="G209" s="87">
        <f>SUM(G210:G211)</f>
        <v>0</v>
      </c>
      <c r="H209" s="96">
        <f t="shared" si="7"/>
        <v>0</v>
      </c>
      <c r="L209" s="293"/>
      <c r="M209" s="293"/>
      <c r="N209" s="293"/>
      <c r="O209" s="293"/>
      <c r="P209" s="293"/>
      <c r="Q209" s="293"/>
      <c r="R209" s="293"/>
      <c r="S209" s="293"/>
      <c r="T209" s="293"/>
    </row>
    <row r="210" spans="1:20" x14ac:dyDescent="0.35">
      <c r="A210" s="357"/>
      <c r="B210" s="454"/>
      <c r="C210" s="583" t="s">
        <v>7</v>
      </c>
      <c r="D210" s="631" t="s">
        <v>17</v>
      </c>
      <c r="E210" s="631"/>
      <c r="F210" s="86"/>
      <c r="G210" s="86"/>
      <c r="H210" s="96">
        <f t="shared" si="7"/>
        <v>0</v>
      </c>
      <c r="L210" s="293"/>
      <c r="M210" s="293"/>
      <c r="N210" s="293"/>
      <c r="O210" s="293"/>
      <c r="P210" s="293"/>
      <c r="Q210" s="293"/>
      <c r="R210" s="293"/>
      <c r="S210" s="293"/>
      <c r="T210" s="293"/>
    </row>
    <row r="211" spans="1:20" x14ac:dyDescent="0.35">
      <c r="A211" s="357"/>
      <c r="B211" s="454"/>
      <c r="C211" s="583" t="s">
        <v>9</v>
      </c>
      <c r="D211" s="631" t="s">
        <v>18</v>
      </c>
      <c r="E211" s="631"/>
      <c r="F211" s="86"/>
      <c r="G211" s="86"/>
      <c r="H211" s="96">
        <f t="shared" si="7"/>
        <v>0</v>
      </c>
      <c r="L211" s="293"/>
      <c r="M211" s="293"/>
      <c r="N211" s="293"/>
      <c r="O211" s="293"/>
      <c r="P211" s="293"/>
      <c r="Q211" s="293"/>
      <c r="R211" s="293"/>
      <c r="S211" s="293"/>
      <c r="T211" s="293"/>
    </row>
    <row r="212" spans="1:20" x14ac:dyDescent="0.35">
      <c r="A212" s="357"/>
      <c r="B212" s="341">
        <v>6</v>
      </c>
      <c r="C212" s="625" t="s">
        <v>26</v>
      </c>
      <c r="D212" s="625"/>
      <c r="E212" s="626"/>
      <c r="F212" s="86"/>
      <c r="G212" s="86"/>
      <c r="H212" s="96">
        <f t="shared" si="7"/>
        <v>0</v>
      </c>
      <c r="L212" s="293"/>
      <c r="M212" s="293"/>
      <c r="N212" s="293"/>
      <c r="O212" s="293"/>
      <c r="P212" s="293"/>
      <c r="Q212" s="293"/>
      <c r="R212" s="293"/>
      <c r="S212" s="293"/>
      <c r="T212" s="293"/>
    </row>
    <row r="213" spans="1:20" x14ac:dyDescent="0.35">
      <c r="A213" s="357"/>
      <c r="B213" s="374">
        <v>7</v>
      </c>
      <c r="C213" s="623" t="s">
        <v>28</v>
      </c>
      <c r="D213" s="623"/>
      <c r="E213" s="624"/>
      <c r="F213" s="86"/>
      <c r="G213" s="86"/>
      <c r="H213" s="96">
        <f t="shared" si="7"/>
        <v>0</v>
      </c>
      <c r="L213" s="293"/>
      <c r="M213" s="293"/>
      <c r="N213" s="293"/>
      <c r="O213" s="293"/>
      <c r="P213" s="293"/>
      <c r="Q213" s="293"/>
      <c r="R213" s="293"/>
      <c r="S213" s="293"/>
      <c r="T213" s="293"/>
    </row>
    <row r="214" spans="1:20" x14ac:dyDescent="0.35">
      <c r="A214" s="357"/>
      <c r="B214" s="702" t="s">
        <v>404</v>
      </c>
      <c r="C214" s="703"/>
      <c r="D214" s="703"/>
      <c r="E214" s="704"/>
      <c r="F214" s="85">
        <f>SUM(F201,F204:F206,F209,F212:F213)</f>
        <v>0</v>
      </c>
      <c r="G214" s="85">
        <f>SUM(G201,G204:G206,G209,G212:G213)</f>
        <v>0</v>
      </c>
      <c r="H214" s="85">
        <f t="shared" si="7"/>
        <v>0</v>
      </c>
      <c r="L214" s="293"/>
      <c r="M214" s="293"/>
      <c r="N214" s="293"/>
      <c r="O214" s="293"/>
      <c r="P214" s="293"/>
      <c r="Q214" s="293"/>
      <c r="R214" s="293"/>
      <c r="S214" s="293"/>
      <c r="T214" s="293"/>
    </row>
    <row r="215" spans="1:20" x14ac:dyDescent="0.35">
      <c r="A215" s="357"/>
      <c r="B215" s="308"/>
      <c r="C215" s="357"/>
      <c r="D215" s="357"/>
      <c r="E215" s="357"/>
      <c r="F215" s="357"/>
      <c r="G215" s="357"/>
      <c r="H215" s="308"/>
      <c r="L215" s="671"/>
      <c r="M215" s="671"/>
      <c r="N215" s="671"/>
      <c r="O215" s="671"/>
      <c r="P215" s="671"/>
      <c r="Q215" s="671"/>
      <c r="R215" s="671"/>
      <c r="S215" s="671"/>
      <c r="T215" s="671"/>
    </row>
    <row r="216" spans="1:20" x14ac:dyDescent="0.35">
      <c r="A216" s="357"/>
      <c r="B216" s="308"/>
      <c r="C216" s="357"/>
      <c r="D216" s="357"/>
      <c r="E216" s="357"/>
      <c r="F216" s="357"/>
      <c r="G216" s="357"/>
      <c r="H216" s="308"/>
      <c r="L216" s="293"/>
      <c r="M216" s="293"/>
      <c r="N216" s="293"/>
      <c r="O216" s="293"/>
      <c r="P216" s="293"/>
      <c r="Q216" s="293"/>
      <c r="R216" s="293"/>
      <c r="S216" s="293"/>
      <c r="T216" s="293"/>
    </row>
    <row r="217" spans="1:20" s="296" customFormat="1" x14ac:dyDescent="0.35">
      <c r="A217" s="427" t="s">
        <v>530</v>
      </c>
      <c r="B217" s="627" t="s">
        <v>367</v>
      </c>
      <c r="C217" s="627"/>
      <c r="D217" s="627"/>
      <c r="E217" s="627"/>
      <c r="F217" s="627"/>
      <c r="G217" s="627"/>
      <c r="H217" s="627"/>
      <c r="L217" s="620"/>
      <c r="M217" s="620"/>
      <c r="N217" s="620"/>
      <c r="O217" s="620"/>
      <c r="P217" s="620"/>
      <c r="Q217" s="620"/>
      <c r="R217" s="620"/>
      <c r="S217" s="620"/>
      <c r="T217" s="620"/>
    </row>
    <row r="218" spans="1:20" ht="3.75" customHeight="1" x14ac:dyDescent="0.35">
      <c r="A218" s="309"/>
      <c r="B218" s="310"/>
      <c r="C218" s="309"/>
      <c r="D218" s="309"/>
      <c r="E218" s="309"/>
      <c r="F218" s="309"/>
      <c r="G218" s="309"/>
      <c r="H218" s="310"/>
      <c r="L218" s="293"/>
      <c r="M218" s="293"/>
      <c r="N218" s="293"/>
      <c r="O218" s="293"/>
      <c r="P218" s="293"/>
      <c r="Q218" s="293"/>
      <c r="R218" s="293"/>
      <c r="S218" s="293"/>
      <c r="T218" s="293"/>
    </row>
    <row r="219" spans="1:20" x14ac:dyDescent="0.35">
      <c r="A219" s="357"/>
      <c r="B219" s="312" t="s">
        <v>0</v>
      </c>
      <c r="C219" s="629" t="s">
        <v>45</v>
      </c>
      <c r="D219" s="629"/>
      <c r="E219" s="629"/>
      <c r="F219" s="629"/>
      <c r="G219" s="629"/>
      <c r="H219" s="312" t="s">
        <v>46</v>
      </c>
      <c r="I219" s="297"/>
      <c r="L219" s="293"/>
      <c r="M219" s="293"/>
      <c r="N219" s="293"/>
      <c r="O219" s="293"/>
      <c r="P219" s="293"/>
      <c r="Q219" s="293"/>
      <c r="R219" s="293"/>
      <c r="S219" s="293"/>
      <c r="T219" s="293"/>
    </row>
    <row r="220" spans="1:20" ht="11.25" customHeight="1" x14ac:dyDescent="0.35">
      <c r="A220" s="357"/>
      <c r="B220" s="314" t="s">
        <v>539</v>
      </c>
      <c r="C220" s="628" t="s">
        <v>540</v>
      </c>
      <c r="D220" s="628"/>
      <c r="E220" s="628"/>
      <c r="F220" s="628"/>
      <c r="G220" s="700"/>
      <c r="H220" s="525" t="s">
        <v>541</v>
      </c>
      <c r="I220" s="297"/>
      <c r="L220" s="293"/>
      <c r="M220" s="293"/>
      <c r="N220" s="293"/>
      <c r="O220" s="293"/>
      <c r="P220" s="293"/>
      <c r="Q220" s="293"/>
      <c r="R220" s="293"/>
      <c r="S220" s="293"/>
      <c r="T220" s="293"/>
    </row>
    <row r="221" spans="1:20" ht="15" customHeight="1" x14ac:dyDescent="0.35">
      <c r="A221" s="357"/>
      <c r="B221" s="341" t="s">
        <v>5</v>
      </c>
      <c r="C221" s="701" t="s">
        <v>405</v>
      </c>
      <c r="D221" s="701"/>
      <c r="E221" s="701"/>
      <c r="F221" s="701"/>
      <c r="G221" s="701"/>
      <c r="H221" s="394">
        <f>SUM(H222:H225)</f>
        <v>0</v>
      </c>
      <c r="I221" s="298"/>
      <c r="L221" s="670"/>
      <c r="M221" s="670"/>
      <c r="N221" s="670"/>
      <c r="O221" s="670"/>
      <c r="P221" s="670"/>
      <c r="Q221" s="670"/>
      <c r="R221" s="670"/>
      <c r="S221" s="670"/>
      <c r="T221" s="670"/>
    </row>
    <row r="222" spans="1:20" ht="15" customHeight="1" x14ac:dyDescent="0.35">
      <c r="A222" s="357"/>
      <c r="B222" s="395"/>
      <c r="C222" s="396" t="s">
        <v>7</v>
      </c>
      <c r="D222" s="623" t="s">
        <v>412</v>
      </c>
      <c r="E222" s="623"/>
      <c r="F222" s="623"/>
      <c r="G222" s="624"/>
      <c r="H222" s="397"/>
      <c r="I222" s="298"/>
      <c r="L222" s="293"/>
      <c r="M222" s="293"/>
      <c r="N222" s="293"/>
      <c r="O222" s="293"/>
      <c r="P222" s="293"/>
      <c r="Q222" s="293"/>
      <c r="R222" s="293"/>
      <c r="S222" s="293"/>
      <c r="T222" s="293"/>
    </row>
    <row r="223" spans="1:20" x14ac:dyDescent="0.35">
      <c r="A223" s="357"/>
      <c r="B223" s="395"/>
      <c r="C223" s="396" t="s">
        <v>9</v>
      </c>
      <c r="D223" s="623" t="s">
        <v>413</v>
      </c>
      <c r="E223" s="623"/>
      <c r="F223" s="623"/>
      <c r="G223" s="624"/>
      <c r="H223" s="397"/>
      <c r="I223" s="298"/>
      <c r="L223" s="293"/>
      <c r="M223" s="293"/>
      <c r="N223" s="293"/>
      <c r="O223" s="293"/>
      <c r="P223" s="293"/>
      <c r="Q223" s="293"/>
      <c r="R223" s="293"/>
      <c r="S223" s="293"/>
      <c r="T223" s="293"/>
    </row>
    <row r="224" spans="1:20" x14ac:dyDescent="0.35">
      <c r="A224" s="357"/>
      <c r="B224" s="395"/>
      <c r="C224" s="396" t="s">
        <v>36</v>
      </c>
      <c r="D224" s="623" t="s">
        <v>414</v>
      </c>
      <c r="E224" s="623"/>
      <c r="F224" s="623"/>
      <c r="G224" s="624"/>
      <c r="H224" s="397"/>
      <c r="I224" s="298"/>
      <c r="L224" s="670"/>
      <c r="M224" s="670"/>
      <c r="N224" s="670"/>
      <c r="O224" s="670"/>
      <c r="P224" s="670"/>
      <c r="Q224" s="670"/>
      <c r="R224" s="670"/>
      <c r="S224" s="670"/>
      <c r="T224" s="670"/>
    </row>
    <row r="225" spans="1:20" x14ac:dyDescent="0.35">
      <c r="A225" s="357"/>
      <c r="B225" s="395"/>
      <c r="C225" s="396" t="s">
        <v>37</v>
      </c>
      <c r="D225" s="623" t="s">
        <v>415</v>
      </c>
      <c r="E225" s="623"/>
      <c r="F225" s="623"/>
      <c r="G225" s="624"/>
      <c r="H225" s="397"/>
      <c r="I225" s="298"/>
      <c r="L225" s="293"/>
      <c r="M225" s="293"/>
      <c r="N225" s="293"/>
      <c r="O225" s="293"/>
      <c r="P225" s="293"/>
      <c r="Q225" s="293"/>
      <c r="R225" s="293"/>
      <c r="S225" s="293"/>
      <c r="T225" s="293"/>
    </row>
    <row r="226" spans="1:20" x14ac:dyDescent="0.35">
      <c r="A226" s="357"/>
      <c r="B226" s="341" t="s">
        <v>11</v>
      </c>
      <c r="C226" s="663" t="s">
        <v>406</v>
      </c>
      <c r="D226" s="664"/>
      <c r="E226" s="664"/>
      <c r="F226" s="664"/>
      <c r="G226" s="665"/>
      <c r="H226" s="397"/>
      <c r="I226" s="298"/>
      <c r="L226" s="293"/>
      <c r="M226" s="293"/>
      <c r="N226" s="293"/>
      <c r="O226" s="293"/>
      <c r="P226" s="293"/>
      <c r="Q226" s="293"/>
      <c r="R226" s="293"/>
      <c r="S226" s="293"/>
      <c r="T226" s="293"/>
    </row>
    <row r="227" spans="1:20" x14ac:dyDescent="0.35">
      <c r="A227" s="398"/>
      <c r="B227" s="691" t="s">
        <v>407</v>
      </c>
      <c r="C227" s="691"/>
      <c r="D227" s="691"/>
      <c r="E227" s="691"/>
      <c r="F227" s="691"/>
      <c r="G227" s="691"/>
      <c r="H227" s="399">
        <f>SUM(H226,H221)</f>
        <v>0</v>
      </c>
      <c r="I227" s="298"/>
      <c r="L227" s="293"/>
      <c r="M227" s="293"/>
      <c r="N227" s="293"/>
      <c r="O227" s="293"/>
      <c r="P227" s="293"/>
      <c r="Q227" s="293"/>
      <c r="R227" s="293"/>
      <c r="S227" s="293"/>
      <c r="T227" s="293"/>
    </row>
    <row r="228" spans="1:20" x14ac:dyDescent="0.35">
      <c r="A228" s="357"/>
      <c r="B228" s="528"/>
      <c r="C228" s="528"/>
      <c r="D228" s="528"/>
      <c r="E228" s="528"/>
      <c r="F228" s="528"/>
      <c r="G228" s="528"/>
      <c r="H228" s="528"/>
      <c r="I228" s="298"/>
      <c r="L228" s="293"/>
      <c r="M228" s="293"/>
      <c r="N228" s="293"/>
      <c r="O228" s="293"/>
      <c r="P228" s="293"/>
      <c r="Q228" s="293"/>
      <c r="R228" s="293"/>
      <c r="S228" s="293"/>
      <c r="T228" s="293"/>
    </row>
    <row r="229" spans="1:20" x14ac:dyDescent="0.35">
      <c r="A229" s="357"/>
      <c r="B229" s="528"/>
      <c r="C229" s="528"/>
      <c r="D229" s="528"/>
      <c r="E229" s="528"/>
      <c r="F229" s="528"/>
      <c r="G229" s="528"/>
      <c r="H229" s="528"/>
      <c r="I229" s="298"/>
      <c r="L229" s="293"/>
      <c r="M229" s="293"/>
      <c r="N229" s="293"/>
      <c r="O229" s="293"/>
      <c r="P229" s="293"/>
      <c r="Q229" s="293"/>
      <c r="R229" s="293"/>
      <c r="S229" s="293"/>
      <c r="T229" s="293"/>
    </row>
    <row r="230" spans="1:20" x14ac:dyDescent="0.35">
      <c r="A230" s="537" t="s">
        <v>564</v>
      </c>
      <c r="B230" s="692" t="s">
        <v>562</v>
      </c>
      <c r="C230" s="692"/>
      <c r="D230" s="692"/>
      <c r="E230" s="692"/>
      <c r="F230" s="692"/>
      <c r="G230" s="692"/>
      <c r="H230" s="692"/>
      <c r="I230" s="298"/>
      <c r="L230" s="293"/>
      <c r="M230" s="293"/>
      <c r="N230" s="293"/>
      <c r="O230" s="293"/>
      <c r="P230" s="293"/>
      <c r="Q230" s="293"/>
      <c r="R230" s="293"/>
      <c r="S230" s="293"/>
      <c r="T230" s="293"/>
    </row>
    <row r="231" spans="1:20" ht="21" x14ac:dyDescent="0.35">
      <c r="A231" s="538"/>
      <c r="B231" s="539" t="s">
        <v>0</v>
      </c>
      <c r="C231" s="693" t="s">
        <v>45</v>
      </c>
      <c r="D231" s="693"/>
      <c r="E231" s="693"/>
      <c r="F231" s="693"/>
      <c r="G231" s="539" t="s">
        <v>47</v>
      </c>
      <c r="H231" s="539" t="s">
        <v>48</v>
      </c>
      <c r="I231" s="298"/>
      <c r="L231" s="293"/>
      <c r="M231" s="293"/>
      <c r="N231" s="293"/>
      <c r="O231" s="293"/>
      <c r="P231" s="293"/>
      <c r="Q231" s="293"/>
      <c r="R231" s="293"/>
      <c r="S231" s="293"/>
      <c r="T231" s="293"/>
    </row>
    <row r="232" spans="1:20" x14ac:dyDescent="0.35">
      <c r="A232" s="538"/>
      <c r="B232" s="540" t="s">
        <v>539</v>
      </c>
      <c r="C232" s="694" t="s">
        <v>540</v>
      </c>
      <c r="D232" s="694"/>
      <c r="E232" s="694"/>
      <c r="F232" s="694"/>
      <c r="G232" s="540" t="s">
        <v>541</v>
      </c>
      <c r="H232" s="540" t="s">
        <v>542</v>
      </c>
      <c r="I232" s="298"/>
      <c r="L232" s="293"/>
      <c r="M232" s="293"/>
      <c r="N232" s="293"/>
      <c r="O232" s="293"/>
      <c r="P232" s="293"/>
      <c r="Q232" s="293"/>
      <c r="R232" s="293"/>
      <c r="S232" s="293"/>
      <c r="T232" s="293"/>
    </row>
    <row r="233" spans="1:20" x14ac:dyDescent="0.35">
      <c r="A233" s="538"/>
      <c r="B233" s="541" t="s">
        <v>5</v>
      </c>
      <c r="C233" s="542" t="s">
        <v>563</v>
      </c>
      <c r="D233" s="543"/>
      <c r="E233" s="543"/>
      <c r="F233" s="544"/>
      <c r="G233" s="547"/>
      <c r="H233" s="547"/>
      <c r="I233" s="298"/>
      <c r="L233" s="293"/>
      <c r="M233" s="293"/>
      <c r="N233" s="293"/>
      <c r="O233" s="293"/>
      <c r="P233" s="293"/>
      <c r="Q233" s="293"/>
      <c r="R233" s="293"/>
      <c r="S233" s="293"/>
      <c r="T233" s="293"/>
    </row>
    <row r="234" spans="1:20" x14ac:dyDescent="0.35">
      <c r="A234" s="357"/>
      <c r="B234" s="528"/>
      <c r="C234" s="528"/>
      <c r="D234" s="528"/>
      <c r="E234" s="528"/>
      <c r="F234" s="528"/>
      <c r="G234" s="528"/>
      <c r="H234" s="528"/>
      <c r="I234" s="298"/>
      <c r="L234" s="293"/>
      <c r="M234" s="293"/>
      <c r="N234" s="293"/>
      <c r="O234" s="293"/>
      <c r="P234" s="293"/>
      <c r="Q234" s="293"/>
      <c r="R234" s="293"/>
      <c r="S234" s="293"/>
      <c r="T234" s="293"/>
    </row>
    <row r="235" spans="1:20" x14ac:dyDescent="0.35">
      <c r="A235" s="357"/>
      <c r="B235" s="135"/>
      <c r="C235" s="81"/>
      <c r="D235" s="81"/>
      <c r="E235" s="81"/>
      <c r="F235" s="81"/>
      <c r="G235" s="81"/>
      <c r="H235" s="135"/>
      <c r="L235" s="293"/>
      <c r="M235" s="293"/>
      <c r="N235" s="293"/>
      <c r="O235" s="293"/>
      <c r="P235" s="293"/>
      <c r="Q235" s="293"/>
      <c r="R235" s="293"/>
      <c r="S235" s="293"/>
      <c r="T235" s="293"/>
    </row>
    <row r="236" spans="1:20" x14ac:dyDescent="0.35">
      <c r="A236" s="357"/>
      <c r="B236" s="135"/>
      <c r="C236" s="81"/>
      <c r="D236" s="81"/>
      <c r="E236" s="81"/>
      <c r="F236" s="81"/>
      <c r="G236" s="81"/>
      <c r="H236" s="135"/>
      <c r="L236" s="293"/>
      <c r="M236" s="293"/>
      <c r="N236" s="293"/>
      <c r="O236" s="293"/>
      <c r="P236" s="293"/>
      <c r="Q236" s="293"/>
      <c r="R236" s="293"/>
      <c r="S236" s="293"/>
      <c r="T236" s="293"/>
    </row>
    <row r="237" spans="1:20" ht="1.5" customHeight="1" x14ac:dyDescent="0.35">
      <c r="A237" s="357"/>
      <c r="B237" s="135"/>
      <c r="C237" s="81"/>
      <c r="D237" s="81"/>
      <c r="E237" s="81"/>
      <c r="F237" s="81"/>
      <c r="G237" s="81"/>
      <c r="H237" s="135"/>
      <c r="L237" s="293"/>
      <c r="M237" s="293"/>
      <c r="N237" s="293"/>
      <c r="O237" s="293"/>
      <c r="P237" s="293"/>
      <c r="Q237" s="293"/>
      <c r="R237" s="293"/>
      <c r="S237" s="293"/>
      <c r="T237" s="293"/>
    </row>
    <row r="238" spans="1:20" ht="1.5" customHeight="1" x14ac:dyDescent="0.35">
      <c r="A238" s="357"/>
      <c r="B238" s="135"/>
      <c r="C238" s="81"/>
      <c r="D238" s="81"/>
      <c r="E238" s="81"/>
      <c r="F238" s="81"/>
      <c r="G238" s="81"/>
      <c r="H238" s="135"/>
      <c r="L238" s="293"/>
      <c r="M238" s="293"/>
      <c r="N238" s="293"/>
      <c r="O238" s="293"/>
      <c r="P238" s="293"/>
      <c r="Q238" s="293"/>
      <c r="R238" s="293"/>
      <c r="S238" s="293"/>
      <c r="T238" s="293"/>
    </row>
    <row r="239" spans="1:20" x14ac:dyDescent="0.35">
      <c r="A239" s="645" t="s">
        <v>532</v>
      </c>
      <c r="B239" s="645"/>
      <c r="C239" s="645"/>
      <c r="D239" s="645"/>
      <c r="E239" s="645"/>
      <c r="F239" s="645"/>
      <c r="G239" s="645"/>
      <c r="H239" s="645"/>
      <c r="L239" s="686"/>
      <c r="M239" s="686"/>
      <c r="N239" s="686"/>
      <c r="O239" s="686"/>
      <c r="P239" s="686"/>
      <c r="Q239" s="686"/>
      <c r="R239" s="686"/>
      <c r="S239" s="686"/>
      <c r="T239" s="686"/>
    </row>
    <row r="240" spans="1:20" x14ac:dyDescent="0.35">
      <c r="A240" s="357"/>
      <c r="B240" s="135"/>
      <c r="C240" s="81"/>
      <c r="D240" s="81"/>
      <c r="E240" s="81"/>
      <c r="F240" s="81"/>
      <c r="G240" s="81"/>
      <c r="H240" s="135"/>
      <c r="L240" s="293"/>
      <c r="M240" s="293"/>
      <c r="N240" s="293"/>
      <c r="O240" s="293"/>
      <c r="P240" s="293"/>
      <c r="Q240" s="293"/>
      <c r="R240" s="293"/>
      <c r="S240" s="293"/>
      <c r="T240" s="293"/>
    </row>
    <row r="241" spans="1:20" ht="7.5" customHeight="1" x14ac:dyDescent="0.35">
      <c r="A241" s="357"/>
      <c r="B241" s="135"/>
      <c r="C241" s="81"/>
      <c r="D241" s="81"/>
      <c r="E241" s="81"/>
      <c r="F241" s="81"/>
      <c r="G241" s="81"/>
      <c r="H241" s="209"/>
      <c r="L241" s="293"/>
      <c r="M241" s="293"/>
      <c r="N241" s="293"/>
      <c r="O241" s="293"/>
      <c r="P241" s="293"/>
      <c r="Q241" s="293"/>
      <c r="R241" s="293"/>
      <c r="S241" s="293"/>
      <c r="T241" s="293"/>
    </row>
    <row r="242" spans="1:20" ht="21" x14ac:dyDescent="0.35">
      <c r="A242" s="357"/>
      <c r="B242" s="400" t="s">
        <v>0</v>
      </c>
      <c r="C242" s="687" t="s">
        <v>1</v>
      </c>
      <c r="D242" s="687"/>
      <c r="E242" s="687"/>
      <c r="F242" s="400" t="s">
        <v>408</v>
      </c>
      <c r="G242" s="400" t="s">
        <v>409</v>
      </c>
      <c r="H242" s="400" t="s">
        <v>420</v>
      </c>
      <c r="L242" s="293"/>
      <c r="M242" s="293"/>
      <c r="N242" s="293"/>
      <c r="O242" s="293"/>
      <c r="P242" s="293"/>
      <c r="Q242" s="293"/>
      <c r="R242" s="293"/>
      <c r="S242" s="293"/>
      <c r="T242" s="293"/>
    </row>
    <row r="243" spans="1:20" x14ac:dyDescent="0.35">
      <c r="A243" s="357"/>
      <c r="B243" s="314" t="s">
        <v>539</v>
      </c>
      <c r="C243" s="628" t="s">
        <v>540</v>
      </c>
      <c r="D243" s="629"/>
      <c r="E243" s="629"/>
      <c r="F243" s="525" t="s">
        <v>541</v>
      </c>
      <c r="G243" s="525" t="s">
        <v>542</v>
      </c>
      <c r="H243" s="525" t="s">
        <v>543</v>
      </c>
      <c r="L243" s="671"/>
      <c r="M243" s="671"/>
      <c r="N243" s="671"/>
      <c r="O243" s="671"/>
      <c r="P243" s="671"/>
      <c r="Q243" s="671"/>
      <c r="R243" s="671"/>
      <c r="S243" s="671"/>
      <c r="T243" s="671"/>
    </row>
    <row r="244" spans="1:20" x14ac:dyDescent="0.25">
      <c r="A244" s="357"/>
      <c r="B244" s="401" t="s">
        <v>5</v>
      </c>
      <c r="C244" s="402" t="s">
        <v>6</v>
      </c>
      <c r="D244" s="403"/>
      <c r="E244" s="404"/>
      <c r="F244" s="394">
        <f>SUM(F245:F246)</f>
        <v>0</v>
      </c>
      <c r="G244" s="394">
        <f>SUM(G245:G246)</f>
        <v>0</v>
      </c>
      <c r="H244" s="394">
        <f>SUM(H245:H246)</f>
        <v>0</v>
      </c>
      <c r="L244" s="293"/>
      <c r="M244" s="293"/>
      <c r="N244" s="293"/>
      <c r="O244" s="293"/>
      <c r="P244" s="293"/>
      <c r="Q244" s="293"/>
      <c r="R244" s="293"/>
      <c r="S244" s="293"/>
      <c r="T244" s="293"/>
    </row>
    <row r="245" spans="1:20" x14ac:dyDescent="0.35">
      <c r="A245" s="357"/>
      <c r="B245" s="401"/>
      <c r="C245" s="402" t="s">
        <v>7</v>
      </c>
      <c r="D245" s="680" t="s">
        <v>8</v>
      </c>
      <c r="E245" s="681"/>
      <c r="F245" s="397"/>
      <c r="G245" s="397"/>
      <c r="H245" s="394">
        <f>1.4*(F245+G245)</f>
        <v>0</v>
      </c>
      <c r="L245" s="671"/>
      <c r="M245" s="671"/>
      <c r="N245" s="671"/>
      <c r="O245" s="671"/>
      <c r="P245" s="671"/>
      <c r="Q245" s="671"/>
      <c r="R245" s="671"/>
      <c r="S245" s="671"/>
      <c r="T245" s="671"/>
    </row>
    <row r="246" spans="1:20" x14ac:dyDescent="0.35">
      <c r="A246" s="357"/>
      <c r="B246" s="401"/>
      <c r="C246" s="402" t="s">
        <v>9</v>
      </c>
      <c r="D246" s="680" t="s">
        <v>10</v>
      </c>
      <c r="E246" s="681"/>
      <c r="F246" s="397"/>
      <c r="G246" s="397"/>
      <c r="H246" s="394">
        <f>1.4*(F246+G246)</f>
        <v>0</v>
      </c>
      <c r="L246" s="293"/>
      <c r="M246" s="293"/>
      <c r="N246" s="293"/>
      <c r="O246" s="293"/>
      <c r="P246" s="293"/>
      <c r="Q246" s="293"/>
      <c r="R246" s="293"/>
      <c r="S246" s="293"/>
      <c r="T246" s="293"/>
    </row>
    <row r="247" spans="1:20" x14ac:dyDescent="0.35">
      <c r="A247" s="357"/>
      <c r="B247" s="401" t="s">
        <v>11</v>
      </c>
      <c r="C247" s="682" t="s">
        <v>12</v>
      </c>
      <c r="D247" s="680"/>
      <c r="E247" s="681"/>
      <c r="F247" s="397"/>
      <c r="G247" s="397"/>
      <c r="H247" s="394">
        <f>1.4*(F247+G247)</f>
        <v>0</v>
      </c>
      <c r="L247" s="671"/>
      <c r="M247" s="671"/>
      <c r="N247" s="671"/>
      <c r="O247" s="671"/>
      <c r="P247" s="671"/>
      <c r="Q247" s="671"/>
      <c r="R247" s="671"/>
      <c r="S247" s="671"/>
      <c r="T247" s="671"/>
    </row>
    <row r="248" spans="1:20" x14ac:dyDescent="0.35">
      <c r="A248" s="357"/>
      <c r="B248" s="401" t="s">
        <v>13</v>
      </c>
      <c r="C248" s="688" t="s">
        <v>14</v>
      </c>
      <c r="D248" s="689"/>
      <c r="E248" s="690"/>
      <c r="F248" s="397"/>
      <c r="G248" s="397"/>
      <c r="H248" s="394">
        <f>1.4*(F248+G248)</f>
        <v>0</v>
      </c>
      <c r="L248" s="293"/>
      <c r="M248" s="293"/>
      <c r="N248" s="293"/>
      <c r="O248" s="293"/>
      <c r="P248" s="293"/>
      <c r="Q248" s="293"/>
      <c r="R248" s="293"/>
      <c r="S248" s="293"/>
      <c r="T248" s="293"/>
    </row>
    <row r="249" spans="1:20" x14ac:dyDescent="0.35">
      <c r="A249" s="357"/>
      <c r="B249" s="401" t="s">
        <v>15</v>
      </c>
      <c r="C249" s="682" t="s">
        <v>333</v>
      </c>
      <c r="D249" s="680"/>
      <c r="E249" s="681"/>
      <c r="F249" s="394">
        <f>SUM(F250:F251)</f>
        <v>0</v>
      </c>
      <c r="G249" s="394">
        <f t="shared" ref="G249" si="8">SUM(G250:G251)</f>
        <v>0</v>
      </c>
      <c r="H249" s="394">
        <f>SUM(H250:H251)</f>
        <v>0</v>
      </c>
    </row>
    <row r="250" spans="1:20" x14ac:dyDescent="0.35">
      <c r="A250" s="357"/>
      <c r="B250" s="401"/>
      <c r="C250" s="402" t="s">
        <v>7</v>
      </c>
      <c r="D250" s="680" t="s">
        <v>17</v>
      </c>
      <c r="E250" s="681"/>
      <c r="F250" s="397"/>
      <c r="G250" s="397"/>
      <c r="H250" s="394">
        <f>1.4*(F250+G250)</f>
        <v>0</v>
      </c>
    </row>
    <row r="251" spans="1:20" x14ac:dyDescent="0.35">
      <c r="A251" s="357"/>
      <c r="B251" s="541"/>
      <c r="C251" s="542" t="s">
        <v>9</v>
      </c>
      <c r="D251" s="683" t="s">
        <v>18</v>
      </c>
      <c r="E251" s="684"/>
      <c r="F251" s="397"/>
      <c r="G251" s="397"/>
      <c r="H251" s="394">
        <f>1.4*(F251+G251)</f>
        <v>0</v>
      </c>
    </row>
    <row r="252" spans="1:20" x14ac:dyDescent="0.35">
      <c r="A252" s="357"/>
      <c r="B252" s="582">
        <v>5</v>
      </c>
      <c r="C252" s="630" t="s">
        <v>495</v>
      </c>
      <c r="D252" s="631"/>
      <c r="E252" s="632"/>
      <c r="F252" s="394">
        <f>SUM(F253:F254)</f>
        <v>0</v>
      </c>
      <c r="G252" s="394">
        <f>SUM(G253:G254)</f>
        <v>0</v>
      </c>
      <c r="H252" s="551">
        <f t="shared" ref="H252:H255" si="9">1.4*(F252+G252)</f>
        <v>0</v>
      </c>
    </row>
    <row r="253" spans="1:20" x14ac:dyDescent="0.35">
      <c r="A253" s="357"/>
      <c r="B253" s="582"/>
      <c r="C253" s="583" t="s">
        <v>7</v>
      </c>
      <c r="D253" s="631" t="s">
        <v>17</v>
      </c>
      <c r="E253" s="631"/>
      <c r="F253" s="397"/>
      <c r="G253" s="397"/>
      <c r="H253" s="551">
        <f t="shared" si="9"/>
        <v>0</v>
      </c>
    </row>
    <row r="254" spans="1:20" x14ac:dyDescent="0.35">
      <c r="A254" s="357"/>
      <c r="B254" s="582"/>
      <c r="C254" s="583" t="s">
        <v>9</v>
      </c>
      <c r="D254" s="631" t="s">
        <v>18</v>
      </c>
      <c r="E254" s="631"/>
      <c r="F254" s="397"/>
      <c r="G254" s="397"/>
      <c r="H254" s="551">
        <f t="shared" si="9"/>
        <v>0</v>
      </c>
    </row>
    <row r="255" spans="1:20" x14ac:dyDescent="0.35">
      <c r="A255" s="357"/>
      <c r="B255" s="541">
        <v>6</v>
      </c>
      <c r="C255" s="685" t="s">
        <v>26</v>
      </c>
      <c r="D255" s="683"/>
      <c r="E255" s="684"/>
      <c r="F255" s="397"/>
      <c r="G255" s="397"/>
      <c r="H255" s="551">
        <f t="shared" si="9"/>
        <v>0</v>
      </c>
    </row>
    <row r="256" spans="1:20" x14ac:dyDescent="0.35">
      <c r="A256" s="81"/>
      <c r="B256" s="541">
        <v>7</v>
      </c>
      <c r="C256" s="584" t="s">
        <v>28</v>
      </c>
      <c r="D256" s="585"/>
      <c r="E256" s="586"/>
      <c r="F256" s="397"/>
      <c r="G256" s="397"/>
      <c r="H256" s="394">
        <f>1.4*(F256+G256)</f>
        <v>0</v>
      </c>
    </row>
    <row r="257" spans="1:8" x14ac:dyDescent="0.35">
      <c r="A257" s="81"/>
      <c r="B257" s="695" t="s">
        <v>42</v>
      </c>
      <c r="C257" s="695"/>
      <c r="D257" s="695"/>
      <c r="E257" s="695"/>
      <c r="F257" s="85">
        <f>SUM(F244,F247:F249,F252,F255:F256)</f>
        <v>0</v>
      </c>
      <c r="G257" s="85">
        <f>SUM(G244,G247:G249,G252,G255:G256)</f>
        <v>0</v>
      </c>
      <c r="H257" s="85">
        <f t="shared" ref="H257" si="10">F257-G257</f>
        <v>0</v>
      </c>
    </row>
    <row r="258" spans="1:8" x14ac:dyDescent="0.35">
      <c r="B258" s="421"/>
      <c r="C258" s="293"/>
      <c r="D258" s="293"/>
      <c r="E258" s="293"/>
    </row>
    <row r="259" spans="1:8" x14ac:dyDescent="0.35">
      <c r="B259" s="421"/>
      <c r="C259" s="293"/>
      <c r="D259" s="293"/>
      <c r="E259" s="293"/>
    </row>
    <row r="260" spans="1:8" x14ac:dyDescent="0.35">
      <c r="B260" s="421"/>
      <c r="C260" s="293"/>
      <c r="D260" s="293"/>
      <c r="E260" s="293"/>
    </row>
    <row r="261" spans="1:8" x14ac:dyDescent="0.35">
      <c r="B261" s="421"/>
      <c r="C261" s="293"/>
      <c r="D261" s="293"/>
      <c r="E261" s="293"/>
    </row>
  </sheetData>
  <mergeCells count="181">
    <mergeCell ref="B257:E257"/>
    <mergeCell ref="C190:E190"/>
    <mergeCell ref="D189:E189"/>
    <mergeCell ref="C151:E151"/>
    <mergeCell ref="D188:E188"/>
    <mergeCell ref="C185:E185"/>
    <mergeCell ref="D183:E183"/>
    <mergeCell ref="D184:E184"/>
    <mergeCell ref="B177:H177"/>
    <mergeCell ref="C182:E182"/>
    <mergeCell ref="C186:G186"/>
    <mergeCell ref="D152:E152"/>
    <mergeCell ref="C219:G219"/>
    <mergeCell ref="C220:G220"/>
    <mergeCell ref="C221:G221"/>
    <mergeCell ref="D222:G222"/>
    <mergeCell ref="C181:G181"/>
    <mergeCell ref="D223:G223"/>
    <mergeCell ref="B214:E214"/>
    <mergeCell ref="C205:E205"/>
    <mergeCell ref="C194:E194"/>
    <mergeCell ref="B195:E195"/>
    <mergeCell ref="C204:E204"/>
    <mergeCell ref="C197:H197"/>
    <mergeCell ref="L247:T247"/>
    <mergeCell ref="L243:T243"/>
    <mergeCell ref="D245:E245"/>
    <mergeCell ref="D246:E246"/>
    <mergeCell ref="C249:E249"/>
    <mergeCell ref="D251:E251"/>
    <mergeCell ref="C255:E255"/>
    <mergeCell ref="L224:T224"/>
    <mergeCell ref="A239:H239"/>
    <mergeCell ref="L239:T239"/>
    <mergeCell ref="C242:E242"/>
    <mergeCell ref="C248:E248"/>
    <mergeCell ref="D250:E250"/>
    <mergeCell ref="L245:T245"/>
    <mergeCell ref="C247:E247"/>
    <mergeCell ref="C243:E243"/>
    <mergeCell ref="B227:G227"/>
    <mergeCell ref="D225:G225"/>
    <mergeCell ref="D253:E253"/>
    <mergeCell ref="D254:E254"/>
    <mergeCell ref="D224:G224"/>
    <mergeCell ref="B230:H230"/>
    <mergeCell ref="C231:F231"/>
    <mergeCell ref="C232:F232"/>
    <mergeCell ref="L221:T221"/>
    <mergeCell ref="L215:T215"/>
    <mergeCell ref="D124:E124"/>
    <mergeCell ref="C149:E149"/>
    <mergeCell ref="D140:E140"/>
    <mergeCell ref="C139:E139"/>
    <mergeCell ref="B126:E126"/>
    <mergeCell ref="C157:H157"/>
    <mergeCell ref="C130:H130"/>
    <mergeCell ref="D125:E125"/>
    <mergeCell ref="C193:E193"/>
    <mergeCell ref="D167:E167"/>
    <mergeCell ref="C187:E187"/>
    <mergeCell ref="C199:E199"/>
    <mergeCell ref="D136:E136"/>
    <mergeCell ref="C137:E137"/>
    <mergeCell ref="C132:E132"/>
    <mergeCell ref="C133:E133"/>
    <mergeCell ref="D135:E135"/>
    <mergeCell ref="D143:E143"/>
    <mergeCell ref="D144:E144"/>
    <mergeCell ref="D170:E170"/>
    <mergeCell ref="D171:E171"/>
    <mergeCell ref="D191:E191"/>
    <mergeCell ref="C92:E92"/>
    <mergeCell ref="D93:E93"/>
    <mergeCell ref="D94:E94"/>
    <mergeCell ref="D105:E105"/>
    <mergeCell ref="D141:E141"/>
    <mergeCell ref="C147:E147"/>
    <mergeCell ref="C142:E142"/>
    <mergeCell ref="C226:G226"/>
    <mergeCell ref="C252:E252"/>
    <mergeCell ref="D192:E192"/>
    <mergeCell ref="D123:E123"/>
    <mergeCell ref="D96:E96"/>
    <mergeCell ref="D111:E111"/>
    <mergeCell ref="D112:E112"/>
    <mergeCell ref="C119:E119"/>
    <mergeCell ref="D100:E100"/>
    <mergeCell ref="C110:E110"/>
    <mergeCell ref="C98:E98"/>
    <mergeCell ref="D99:E99"/>
    <mergeCell ref="D101:E101"/>
    <mergeCell ref="D102:E102"/>
    <mergeCell ref="D97:E97"/>
    <mergeCell ref="C103:E103"/>
    <mergeCell ref="D121:E121"/>
    <mergeCell ref="D122:E122"/>
    <mergeCell ref="L4:T4"/>
    <mergeCell ref="A4:H4"/>
    <mergeCell ref="B129:H129"/>
    <mergeCell ref="C89:E89"/>
    <mergeCell ref="C95:E95"/>
    <mergeCell ref="D91:E91"/>
    <mergeCell ref="C13:E13"/>
    <mergeCell ref="C12:E12"/>
    <mergeCell ref="D22:E22"/>
    <mergeCell ref="C14:E14"/>
    <mergeCell ref="D15:E15"/>
    <mergeCell ref="D65:E65"/>
    <mergeCell ref="D120:E120"/>
    <mergeCell ref="D84:E84"/>
    <mergeCell ref="D90:E90"/>
    <mergeCell ref="D83:E83"/>
    <mergeCell ref="A6:H6"/>
    <mergeCell ref="A8:H8"/>
    <mergeCell ref="D87:E87"/>
    <mergeCell ref="D88:E88"/>
    <mergeCell ref="D39:E39"/>
    <mergeCell ref="D30:E30"/>
    <mergeCell ref="D33:E33"/>
    <mergeCell ref="B10:H10"/>
    <mergeCell ref="C29:E29"/>
    <mergeCell ref="D41:E41"/>
    <mergeCell ref="D44:E44"/>
    <mergeCell ref="C86:E86"/>
    <mergeCell ref="D34:E34"/>
    <mergeCell ref="C36:E36"/>
    <mergeCell ref="D37:E37"/>
    <mergeCell ref="D38:E38"/>
    <mergeCell ref="D63:E63"/>
    <mergeCell ref="D35:E35"/>
    <mergeCell ref="D42:E42"/>
    <mergeCell ref="C43:E43"/>
    <mergeCell ref="C64:E64"/>
    <mergeCell ref="C60:E60"/>
    <mergeCell ref="D61:E61"/>
    <mergeCell ref="D62:E62"/>
    <mergeCell ref="D73:E73"/>
    <mergeCell ref="C81:E81"/>
    <mergeCell ref="D82:E82"/>
    <mergeCell ref="D31:E31"/>
    <mergeCell ref="D32:E32"/>
    <mergeCell ref="D52:E52"/>
    <mergeCell ref="D40:E40"/>
    <mergeCell ref="D85:E85"/>
    <mergeCell ref="C138:E138"/>
    <mergeCell ref="C134:E134"/>
    <mergeCell ref="B174:E174"/>
    <mergeCell ref="C150:E150"/>
    <mergeCell ref="D153:E153"/>
    <mergeCell ref="C169:E169"/>
    <mergeCell ref="C178:H178"/>
    <mergeCell ref="C180:G180"/>
    <mergeCell ref="C173:E173"/>
    <mergeCell ref="C166:E166"/>
    <mergeCell ref="C172:E172"/>
    <mergeCell ref="D168:E168"/>
    <mergeCell ref="D163:E163"/>
    <mergeCell ref="C164:E164"/>
    <mergeCell ref="C165:E165"/>
    <mergeCell ref="C145:E145"/>
    <mergeCell ref="C146:E146"/>
    <mergeCell ref="C160:E160"/>
    <mergeCell ref="C161:E161"/>
    <mergeCell ref="D162:E162"/>
    <mergeCell ref="C159:E159"/>
    <mergeCell ref="B154:E154"/>
    <mergeCell ref="C148:E148"/>
    <mergeCell ref="D203:E203"/>
    <mergeCell ref="C212:E212"/>
    <mergeCell ref="C201:E201"/>
    <mergeCell ref="D202:E202"/>
    <mergeCell ref="B217:H217"/>
    <mergeCell ref="C200:E200"/>
    <mergeCell ref="C209:E209"/>
    <mergeCell ref="D207:E207"/>
    <mergeCell ref="C206:E206"/>
    <mergeCell ref="D208:E208"/>
    <mergeCell ref="C213:E213"/>
    <mergeCell ref="D210:E210"/>
    <mergeCell ref="D211:E211"/>
  </mergeCells>
  <printOptions horizontalCentered="1" verticalCentered="1"/>
  <pageMargins left="0.98425196850393704" right="0.98425196850393704" top="1.1811023622047245" bottom="0.19685039370078741" header="0.31496062992125984" footer="0"/>
  <pageSetup paperSize="9" scale="74" fitToHeight="3" orientation="portrait" r:id="rId1"/>
  <headerFooter scaleWithDoc="0">
    <oddHeader>&amp;C&amp;"Bookman Old Style,Regular"- &amp;P -</oddHeader>
    <evenHeader>&amp;C&amp;"Bookman Old Style,Regular"&amp;11-3-</evenHeader>
  </headerFooter>
  <rowBreaks count="2" manualBreakCount="2">
    <brk id="109" max="7" man="1"/>
    <brk id="176" max="7" man="1"/>
  </rowBreaks>
  <customProperties>
    <customPr name="EpmWorksheetKeyString_GUID" r:id="rId2"/>
  </customProperties>
  <ignoredErrors>
    <ignoredError sqref="B14:H16 B122:C122 C126:E126 C119:E119 B112:C112 B19:H19 B17:D17 F17:H17 B18:D18 F18:H18 B22:H22 B20:D20 F20:H20 B21:D21 F21:H21 B26:H26 B23:D23 F23:H23 B24:D24 F24:H24 B25:D25 F25:H25 B29:H29 B27:D27 F27:H27 B28:D28 F28:H28 B33:H33 B30:C30 E30:H30 B31:C31 E31:H31 B32:C32 E32:H32 B36 B34:C34 E34:H34 B35:C35 E35:H35 B40:H40 B37:C37 E37:H37 B38:C38 E38:H38 B39:C39 E39:H39 B43:H44 B41:C41 E41:H41 B42:C42 E42:H42 B49:H49 B45:D45 F45:H45 B46:D46 F46:H46 B47:D47 F47:H47 B48:D48 F48:H48 B52:H52 B50:D50 F50:H50 B51:D51 F51:H51 B57:H57 B53:D53 F53:H53 B54:D54 F54:H54 B55:D55 F55:H55 B56:D56 F56:H56 B87:H87 B58:D58 F58:H58 B90:H90 B88:C88 E88:H88 B96:H96 B91:C91 E91:H91 C98:E98 B97:C97 E97:H97 B100:H100 B99:C99 E99:H99 C103:F103 B102:C102 E102:H102 B101:C101 E101:H101 B107:H107 B104:C104 F104:H104 B105:C105 F105:H105 B106:C106 E106:H106 B111:C111 B108:C108 F108:H108 B109:C109 E109:H109 B117:E117 B113:D113 B114:D114 B115:D115 B116:D116 B118:D118 B120:C120 B125:E125 B124:C124 E124 B123:C123 E123 E122 B59:D59 F59:H59 D36:H36 C86:E86 C89:E89 C95:E95 C110:H110 E111:G111 E112 G86 G89:H89 G95 G98:H98 H103 D13:E13" numberStoredAsText="1"/>
    <ignoredError sqref="F123:G125 F122" numberStoredAsText="1" unlockedFormula="1"/>
    <ignoredError sqref="F126:H126" unlockedFormula="1"/>
    <ignoredError sqref="F112:H118" numberStoredAsText="1" formula="1"/>
    <ignoredError sqref="F120" numberStoredAsText="1" formula="1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operator="greaterThanOrEqual" allowBlank="1" showInputMessage="1" showErrorMessage="1" promptTitle="Data Input" prompt="Enter value greater than or equal to zero">
          <x14:formula1>
            <xm:f>0</xm:f>
          </x14:formula1>
          <xm:sqref>JC183:JD194 SY183:SZ194 ACU183:ACV194 AMQ183:AMR194 AWM183:AWN194 BGI183:BGJ194 BQE183:BQF194 CAA183:CAB194 CJW183:CJX194 CTS183:CTT194 DDO183:DDP194 DNK183:DNL194 DXG183:DXH194 EHC183:EHD194 EQY183:EQZ194 FAU183:FAV194 FKQ183:FKR194 FUM183:FUN194 GEI183:GEJ194 GOE183:GOF194 GYA183:GYB194 HHW183:HHX194 HRS183:HRT194 IBO183:IBP194 ILK183:ILL194 IVG183:IVH194 JFC183:JFD194 JOY183:JOZ194 JYU183:JYV194 KIQ183:KIR194 KSM183:KSN194 LCI183:LCJ194 LME183:LMF194 LWA183:LWB194 MFW183:MFX194 MPS183:MPT194 MZO183:MZP194 NJK183:NJL194 NTG183:NTH194 ODC183:ODD194 OMY183:OMZ194 OWU183:OWV194 PGQ183:PGR194 PQM183:PQN194 QAI183:QAJ194 QKE183:QKF194 QUA183:QUB194 RDW183:RDX194 RNS183:RNT194 RXO183:RXP194 SHK183:SHL194 SRG183:SRH194 TBC183:TBD194 TKY183:TKZ194 TUU183:TUV194 UEQ183:UER194 UOM183:UON194 UYI183:UYJ194 VIE183:VIF194 VSA183:VSB194 WBW183:WBX194 WLS183:WLT194 WVO183:WVP194 G65697:H65705 JC65697:JD65705 SY65697:SZ65705 ACU65697:ACV65705 AMQ65697:AMR65705 AWM65697:AWN65705 BGI65697:BGJ65705 BQE65697:BQF65705 CAA65697:CAB65705 CJW65697:CJX65705 CTS65697:CTT65705 DDO65697:DDP65705 DNK65697:DNL65705 DXG65697:DXH65705 EHC65697:EHD65705 EQY65697:EQZ65705 FAU65697:FAV65705 FKQ65697:FKR65705 FUM65697:FUN65705 GEI65697:GEJ65705 GOE65697:GOF65705 GYA65697:GYB65705 HHW65697:HHX65705 HRS65697:HRT65705 IBO65697:IBP65705 ILK65697:ILL65705 IVG65697:IVH65705 JFC65697:JFD65705 JOY65697:JOZ65705 JYU65697:JYV65705 KIQ65697:KIR65705 KSM65697:KSN65705 LCI65697:LCJ65705 LME65697:LMF65705 LWA65697:LWB65705 MFW65697:MFX65705 MPS65697:MPT65705 MZO65697:MZP65705 NJK65697:NJL65705 NTG65697:NTH65705 ODC65697:ODD65705 OMY65697:OMZ65705 OWU65697:OWV65705 PGQ65697:PGR65705 PQM65697:PQN65705 QAI65697:QAJ65705 QKE65697:QKF65705 QUA65697:QUB65705 RDW65697:RDX65705 RNS65697:RNT65705 RXO65697:RXP65705 SHK65697:SHL65705 SRG65697:SRH65705 TBC65697:TBD65705 TKY65697:TKZ65705 TUU65697:TUV65705 UEQ65697:UER65705 UOM65697:UON65705 UYI65697:UYJ65705 VIE65697:VIF65705 VSA65697:VSB65705 WBW65697:WBX65705 WLS65697:WLT65705 WVO65697:WVP65705 G131233:H131241 JC131233:JD131241 SY131233:SZ131241 ACU131233:ACV131241 AMQ131233:AMR131241 AWM131233:AWN131241 BGI131233:BGJ131241 BQE131233:BQF131241 CAA131233:CAB131241 CJW131233:CJX131241 CTS131233:CTT131241 DDO131233:DDP131241 DNK131233:DNL131241 DXG131233:DXH131241 EHC131233:EHD131241 EQY131233:EQZ131241 FAU131233:FAV131241 FKQ131233:FKR131241 FUM131233:FUN131241 GEI131233:GEJ131241 GOE131233:GOF131241 GYA131233:GYB131241 HHW131233:HHX131241 HRS131233:HRT131241 IBO131233:IBP131241 ILK131233:ILL131241 IVG131233:IVH131241 JFC131233:JFD131241 JOY131233:JOZ131241 JYU131233:JYV131241 KIQ131233:KIR131241 KSM131233:KSN131241 LCI131233:LCJ131241 LME131233:LMF131241 LWA131233:LWB131241 MFW131233:MFX131241 MPS131233:MPT131241 MZO131233:MZP131241 NJK131233:NJL131241 NTG131233:NTH131241 ODC131233:ODD131241 OMY131233:OMZ131241 OWU131233:OWV131241 PGQ131233:PGR131241 PQM131233:PQN131241 QAI131233:QAJ131241 QKE131233:QKF131241 QUA131233:QUB131241 RDW131233:RDX131241 RNS131233:RNT131241 RXO131233:RXP131241 SHK131233:SHL131241 SRG131233:SRH131241 TBC131233:TBD131241 TKY131233:TKZ131241 TUU131233:TUV131241 UEQ131233:UER131241 UOM131233:UON131241 UYI131233:UYJ131241 VIE131233:VIF131241 VSA131233:VSB131241 WBW131233:WBX131241 WLS131233:WLT131241 WVO131233:WVP131241 G196769:H196777 JC196769:JD196777 SY196769:SZ196777 ACU196769:ACV196777 AMQ196769:AMR196777 AWM196769:AWN196777 BGI196769:BGJ196777 BQE196769:BQF196777 CAA196769:CAB196777 CJW196769:CJX196777 CTS196769:CTT196777 DDO196769:DDP196777 DNK196769:DNL196777 DXG196769:DXH196777 EHC196769:EHD196777 EQY196769:EQZ196777 FAU196769:FAV196777 FKQ196769:FKR196777 FUM196769:FUN196777 GEI196769:GEJ196777 GOE196769:GOF196777 GYA196769:GYB196777 HHW196769:HHX196777 HRS196769:HRT196777 IBO196769:IBP196777 ILK196769:ILL196777 IVG196769:IVH196777 JFC196769:JFD196777 JOY196769:JOZ196777 JYU196769:JYV196777 KIQ196769:KIR196777 KSM196769:KSN196777 LCI196769:LCJ196777 LME196769:LMF196777 LWA196769:LWB196777 MFW196769:MFX196777 MPS196769:MPT196777 MZO196769:MZP196777 NJK196769:NJL196777 NTG196769:NTH196777 ODC196769:ODD196777 OMY196769:OMZ196777 OWU196769:OWV196777 PGQ196769:PGR196777 PQM196769:PQN196777 QAI196769:QAJ196777 QKE196769:QKF196777 QUA196769:QUB196777 RDW196769:RDX196777 RNS196769:RNT196777 RXO196769:RXP196777 SHK196769:SHL196777 SRG196769:SRH196777 TBC196769:TBD196777 TKY196769:TKZ196777 TUU196769:TUV196777 UEQ196769:UER196777 UOM196769:UON196777 UYI196769:UYJ196777 VIE196769:VIF196777 VSA196769:VSB196777 WBW196769:WBX196777 WLS196769:WLT196777 WVO196769:WVP196777 G262305:H262313 JC262305:JD262313 SY262305:SZ262313 ACU262305:ACV262313 AMQ262305:AMR262313 AWM262305:AWN262313 BGI262305:BGJ262313 BQE262305:BQF262313 CAA262305:CAB262313 CJW262305:CJX262313 CTS262305:CTT262313 DDO262305:DDP262313 DNK262305:DNL262313 DXG262305:DXH262313 EHC262305:EHD262313 EQY262305:EQZ262313 FAU262305:FAV262313 FKQ262305:FKR262313 FUM262305:FUN262313 GEI262305:GEJ262313 GOE262305:GOF262313 GYA262305:GYB262313 HHW262305:HHX262313 HRS262305:HRT262313 IBO262305:IBP262313 ILK262305:ILL262313 IVG262305:IVH262313 JFC262305:JFD262313 JOY262305:JOZ262313 JYU262305:JYV262313 KIQ262305:KIR262313 KSM262305:KSN262313 LCI262305:LCJ262313 LME262305:LMF262313 LWA262305:LWB262313 MFW262305:MFX262313 MPS262305:MPT262313 MZO262305:MZP262313 NJK262305:NJL262313 NTG262305:NTH262313 ODC262305:ODD262313 OMY262305:OMZ262313 OWU262305:OWV262313 PGQ262305:PGR262313 PQM262305:PQN262313 QAI262305:QAJ262313 QKE262305:QKF262313 QUA262305:QUB262313 RDW262305:RDX262313 RNS262305:RNT262313 RXO262305:RXP262313 SHK262305:SHL262313 SRG262305:SRH262313 TBC262305:TBD262313 TKY262305:TKZ262313 TUU262305:TUV262313 UEQ262305:UER262313 UOM262305:UON262313 UYI262305:UYJ262313 VIE262305:VIF262313 VSA262305:VSB262313 WBW262305:WBX262313 WLS262305:WLT262313 WVO262305:WVP262313 G327841:H327849 JC327841:JD327849 SY327841:SZ327849 ACU327841:ACV327849 AMQ327841:AMR327849 AWM327841:AWN327849 BGI327841:BGJ327849 BQE327841:BQF327849 CAA327841:CAB327849 CJW327841:CJX327849 CTS327841:CTT327849 DDO327841:DDP327849 DNK327841:DNL327849 DXG327841:DXH327849 EHC327841:EHD327849 EQY327841:EQZ327849 FAU327841:FAV327849 FKQ327841:FKR327849 FUM327841:FUN327849 GEI327841:GEJ327849 GOE327841:GOF327849 GYA327841:GYB327849 HHW327841:HHX327849 HRS327841:HRT327849 IBO327841:IBP327849 ILK327841:ILL327849 IVG327841:IVH327849 JFC327841:JFD327849 JOY327841:JOZ327849 JYU327841:JYV327849 KIQ327841:KIR327849 KSM327841:KSN327849 LCI327841:LCJ327849 LME327841:LMF327849 LWA327841:LWB327849 MFW327841:MFX327849 MPS327841:MPT327849 MZO327841:MZP327849 NJK327841:NJL327849 NTG327841:NTH327849 ODC327841:ODD327849 OMY327841:OMZ327849 OWU327841:OWV327849 PGQ327841:PGR327849 PQM327841:PQN327849 QAI327841:QAJ327849 QKE327841:QKF327849 QUA327841:QUB327849 RDW327841:RDX327849 RNS327841:RNT327849 RXO327841:RXP327849 SHK327841:SHL327849 SRG327841:SRH327849 TBC327841:TBD327849 TKY327841:TKZ327849 TUU327841:TUV327849 UEQ327841:UER327849 UOM327841:UON327849 UYI327841:UYJ327849 VIE327841:VIF327849 VSA327841:VSB327849 WBW327841:WBX327849 WLS327841:WLT327849 WVO327841:WVP327849 G393377:H393385 JC393377:JD393385 SY393377:SZ393385 ACU393377:ACV393385 AMQ393377:AMR393385 AWM393377:AWN393385 BGI393377:BGJ393385 BQE393377:BQF393385 CAA393377:CAB393385 CJW393377:CJX393385 CTS393377:CTT393385 DDO393377:DDP393385 DNK393377:DNL393385 DXG393377:DXH393385 EHC393377:EHD393385 EQY393377:EQZ393385 FAU393377:FAV393385 FKQ393377:FKR393385 FUM393377:FUN393385 GEI393377:GEJ393385 GOE393377:GOF393385 GYA393377:GYB393385 HHW393377:HHX393385 HRS393377:HRT393385 IBO393377:IBP393385 ILK393377:ILL393385 IVG393377:IVH393385 JFC393377:JFD393385 JOY393377:JOZ393385 JYU393377:JYV393385 KIQ393377:KIR393385 KSM393377:KSN393385 LCI393377:LCJ393385 LME393377:LMF393385 LWA393377:LWB393385 MFW393377:MFX393385 MPS393377:MPT393385 MZO393377:MZP393385 NJK393377:NJL393385 NTG393377:NTH393385 ODC393377:ODD393385 OMY393377:OMZ393385 OWU393377:OWV393385 PGQ393377:PGR393385 PQM393377:PQN393385 QAI393377:QAJ393385 QKE393377:QKF393385 QUA393377:QUB393385 RDW393377:RDX393385 RNS393377:RNT393385 RXO393377:RXP393385 SHK393377:SHL393385 SRG393377:SRH393385 TBC393377:TBD393385 TKY393377:TKZ393385 TUU393377:TUV393385 UEQ393377:UER393385 UOM393377:UON393385 UYI393377:UYJ393385 VIE393377:VIF393385 VSA393377:VSB393385 WBW393377:WBX393385 WLS393377:WLT393385 WVO393377:WVP393385 G458913:H458921 JC458913:JD458921 SY458913:SZ458921 ACU458913:ACV458921 AMQ458913:AMR458921 AWM458913:AWN458921 BGI458913:BGJ458921 BQE458913:BQF458921 CAA458913:CAB458921 CJW458913:CJX458921 CTS458913:CTT458921 DDO458913:DDP458921 DNK458913:DNL458921 DXG458913:DXH458921 EHC458913:EHD458921 EQY458913:EQZ458921 FAU458913:FAV458921 FKQ458913:FKR458921 FUM458913:FUN458921 GEI458913:GEJ458921 GOE458913:GOF458921 GYA458913:GYB458921 HHW458913:HHX458921 HRS458913:HRT458921 IBO458913:IBP458921 ILK458913:ILL458921 IVG458913:IVH458921 JFC458913:JFD458921 JOY458913:JOZ458921 JYU458913:JYV458921 KIQ458913:KIR458921 KSM458913:KSN458921 LCI458913:LCJ458921 LME458913:LMF458921 LWA458913:LWB458921 MFW458913:MFX458921 MPS458913:MPT458921 MZO458913:MZP458921 NJK458913:NJL458921 NTG458913:NTH458921 ODC458913:ODD458921 OMY458913:OMZ458921 OWU458913:OWV458921 PGQ458913:PGR458921 PQM458913:PQN458921 QAI458913:QAJ458921 QKE458913:QKF458921 QUA458913:QUB458921 RDW458913:RDX458921 RNS458913:RNT458921 RXO458913:RXP458921 SHK458913:SHL458921 SRG458913:SRH458921 TBC458913:TBD458921 TKY458913:TKZ458921 TUU458913:TUV458921 UEQ458913:UER458921 UOM458913:UON458921 UYI458913:UYJ458921 VIE458913:VIF458921 VSA458913:VSB458921 WBW458913:WBX458921 WLS458913:WLT458921 WVO458913:WVP458921 G524449:H524457 JC524449:JD524457 SY524449:SZ524457 ACU524449:ACV524457 AMQ524449:AMR524457 AWM524449:AWN524457 BGI524449:BGJ524457 BQE524449:BQF524457 CAA524449:CAB524457 CJW524449:CJX524457 CTS524449:CTT524457 DDO524449:DDP524457 DNK524449:DNL524457 DXG524449:DXH524457 EHC524449:EHD524457 EQY524449:EQZ524457 FAU524449:FAV524457 FKQ524449:FKR524457 FUM524449:FUN524457 GEI524449:GEJ524457 GOE524449:GOF524457 GYA524449:GYB524457 HHW524449:HHX524457 HRS524449:HRT524457 IBO524449:IBP524457 ILK524449:ILL524457 IVG524449:IVH524457 JFC524449:JFD524457 JOY524449:JOZ524457 JYU524449:JYV524457 KIQ524449:KIR524457 KSM524449:KSN524457 LCI524449:LCJ524457 LME524449:LMF524457 LWA524449:LWB524457 MFW524449:MFX524457 MPS524449:MPT524457 MZO524449:MZP524457 NJK524449:NJL524457 NTG524449:NTH524457 ODC524449:ODD524457 OMY524449:OMZ524457 OWU524449:OWV524457 PGQ524449:PGR524457 PQM524449:PQN524457 QAI524449:QAJ524457 QKE524449:QKF524457 QUA524449:QUB524457 RDW524449:RDX524457 RNS524449:RNT524457 RXO524449:RXP524457 SHK524449:SHL524457 SRG524449:SRH524457 TBC524449:TBD524457 TKY524449:TKZ524457 TUU524449:TUV524457 UEQ524449:UER524457 UOM524449:UON524457 UYI524449:UYJ524457 VIE524449:VIF524457 VSA524449:VSB524457 WBW524449:WBX524457 WLS524449:WLT524457 WVO524449:WVP524457 G589985:H589993 JC589985:JD589993 SY589985:SZ589993 ACU589985:ACV589993 AMQ589985:AMR589993 AWM589985:AWN589993 BGI589985:BGJ589993 BQE589985:BQF589993 CAA589985:CAB589993 CJW589985:CJX589993 CTS589985:CTT589993 DDO589985:DDP589993 DNK589985:DNL589993 DXG589985:DXH589993 EHC589985:EHD589993 EQY589985:EQZ589993 FAU589985:FAV589993 FKQ589985:FKR589993 FUM589985:FUN589993 GEI589985:GEJ589993 GOE589985:GOF589993 GYA589985:GYB589993 HHW589985:HHX589993 HRS589985:HRT589993 IBO589985:IBP589993 ILK589985:ILL589993 IVG589985:IVH589993 JFC589985:JFD589993 JOY589985:JOZ589993 JYU589985:JYV589993 KIQ589985:KIR589993 KSM589985:KSN589993 LCI589985:LCJ589993 LME589985:LMF589993 LWA589985:LWB589993 MFW589985:MFX589993 MPS589985:MPT589993 MZO589985:MZP589993 NJK589985:NJL589993 NTG589985:NTH589993 ODC589985:ODD589993 OMY589985:OMZ589993 OWU589985:OWV589993 PGQ589985:PGR589993 PQM589985:PQN589993 QAI589985:QAJ589993 QKE589985:QKF589993 QUA589985:QUB589993 RDW589985:RDX589993 RNS589985:RNT589993 RXO589985:RXP589993 SHK589985:SHL589993 SRG589985:SRH589993 TBC589985:TBD589993 TKY589985:TKZ589993 TUU589985:TUV589993 UEQ589985:UER589993 UOM589985:UON589993 UYI589985:UYJ589993 VIE589985:VIF589993 VSA589985:VSB589993 WBW589985:WBX589993 WLS589985:WLT589993 WVO589985:WVP589993 G655521:H655529 JC655521:JD655529 SY655521:SZ655529 ACU655521:ACV655529 AMQ655521:AMR655529 AWM655521:AWN655529 BGI655521:BGJ655529 BQE655521:BQF655529 CAA655521:CAB655529 CJW655521:CJX655529 CTS655521:CTT655529 DDO655521:DDP655529 DNK655521:DNL655529 DXG655521:DXH655529 EHC655521:EHD655529 EQY655521:EQZ655529 FAU655521:FAV655529 FKQ655521:FKR655529 FUM655521:FUN655529 GEI655521:GEJ655529 GOE655521:GOF655529 GYA655521:GYB655529 HHW655521:HHX655529 HRS655521:HRT655529 IBO655521:IBP655529 ILK655521:ILL655529 IVG655521:IVH655529 JFC655521:JFD655529 JOY655521:JOZ655529 JYU655521:JYV655529 KIQ655521:KIR655529 KSM655521:KSN655529 LCI655521:LCJ655529 LME655521:LMF655529 LWA655521:LWB655529 MFW655521:MFX655529 MPS655521:MPT655529 MZO655521:MZP655529 NJK655521:NJL655529 NTG655521:NTH655529 ODC655521:ODD655529 OMY655521:OMZ655529 OWU655521:OWV655529 PGQ655521:PGR655529 PQM655521:PQN655529 QAI655521:QAJ655529 QKE655521:QKF655529 QUA655521:QUB655529 RDW655521:RDX655529 RNS655521:RNT655529 RXO655521:RXP655529 SHK655521:SHL655529 SRG655521:SRH655529 TBC655521:TBD655529 TKY655521:TKZ655529 TUU655521:TUV655529 UEQ655521:UER655529 UOM655521:UON655529 UYI655521:UYJ655529 VIE655521:VIF655529 VSA655521:VSB655529 WBW655521:WBX655529 WLS655521:WLT655529 WVO655521:WVP655529 G721057:H721065 JC721057:JD721065 SY721057:SZ721065 ACU721057:ACV721065 AMQ721057:AMR721065 AWM721057:AWN721065 BGI721057:BGJ721065 BQE721057:BQF721065 CAA721057:CAB721065 CJW721057:CJX721065 CTS721057:CTT721065 DDO721057:DDP721065 DNK721057:DNL721065 DXG721057:DXH721065 EHC721057:EHD721065 EQY721057:EQZ721065 FAU721057:FAV721065 FKQ721057:FKR721065 FUM721057:FUN721065 GEI721057:GEJ721065 GOE721057:GOF721065 GYA721057:GYB721065 HHW721057:HHX721065 HRS721057:HRT721065 IBO721057:IBP721065 ILK721057:ILL721065 IVG721057:IVH721065 JFC721057:JFD721065 JOY721057:JOZ721065 JYU721057:JYV721065 KIQ721057:KIR721065 KSM721057:KSN721065 LCI721057:LCJ721065 LME721057:LMF721065 LWA721057:LWB721065 MFW721057:MFX721065 MPS721057:MPT721065 MZO721057:MZP721065 NJK721057:NJL721065 NTG721057:NTH721065 ODC721057:ODD721065 OMY721057:OMZ721065 OWU721057:OWV721065 PGQ721057:PGR721065 PQM721057:PQN721065 QAI721057:QAJ721065 QKE721057:QKF721065 QUA721057:QUB721065 RDW721057:RDX721065 RNS721057:RNT721065 RXO721057:RXP721065 SHK721057:SHL721065 SRG721057:SRH721065 TBC721057:TBD721065 TKY721057:TKZ721065 TUU721057:TUV721065 UEQ721057:UER721065 UOM721057:UON721065 UYI721057:UYJ721065 VIE721057:VIF721065 VSA721057:VSB721065 WBW721057:WBX721065 WLS721057:WLT721065 WVO721057:WVP721065 G786593:H786601 JC786593:JD786601 SY786593:SZ786601 ACU786593:ACV786601 AMQ786593:AMR786601 AWM786593:AWN786601 BGI786593:BGJ786601 BQE786593:BQF786601 CAA786593:CAB786601 CJW786593:CJX786601 CTS786593:CTT786601 DDO786593:DDP786601 DNK786593:DNL786601 DXG786593:DXH786601 EHC786593:EHD786601 EQY786593:EQZ786601 FAU786593:FAV786601 FKQ786593:FKR786601 FUM786593:FUN786601 GEI786593:GEJ786601 GOE786593:GOF786601 GYA786593:GYB786601 HHW786593:HHX786601 HRS786593:HRT786601 IBO786593:IBP786601 ILK786593:ILL786601 IVG786593:IVH786601 JFC786593:JFD786601 JOY786593:JOZ786601 JYU786593:JYV786601 KIQ786593:KIR786601 KSM786593:KSN786601 LCI786593:LCJ786601 LME786593:LMF786601 LWA786593:LWB786601 MFW786593:MFX786601 MPS786593:MPT786601 MZO786593:MZP786601 NJK786593:NJL786601 NTG786593:NTH786601 ODC786593:ODD786601 OMY786593:OMZ786601 OWU786593:OWV786601 PGQ786593:PGR786601 PQM786593:PQN786601 QAI786593:QAJ786601 QKE786593:QKF786601 QUA786593:QUB786601 RDW786593:RDX786601 RNS786593:RNT786601 RXO786593:RXP786601 SHK786593:SHL786601 SRG786593:SRH786601 TBC786593:TBD786601 TKY786593:TKZ786601 TUU786593:TUV786601 UEQ786593:UER786601 UOM786593:UON786601 UYI786593:UYJ786601 VIE786593:VIF786601 VSA786593:VSB786601 WBW786593:WBX786601 WLS786593:WLT786601 WVO786593:WVP786601 G852129:H852137 JC852129:JD852137 SY852129:SZ852137 ACU852129:ACV852137 AMQ852129:AMR852137 AWM852129:AWN852137 BGI852129:BGJ852137 BQE852129:BQF852137 CAA852129:CAB852137 CJW852129:CJX852137 CTS852129:CTT852137 DDO852129:DDP852137 DNK852129:DNL852137 DXG852129:DXH852137 EHC852129:EHD852137 EQY852129:EQZ852137 FAU852129:FAV852137 FKQ852129:FKR852137 FUM852129:FUN852137 GEI852129:GEJ852137 GOE852129:GOF852137 GYA852129:GYB852137 HHW852129:HHX852137 HRS852129:HRT852137 IBO852129:IBP852137 ILK852129:ILL852137 IVG852129:IVH852137 JFC852129:JFD852137 JOY852129:JOZ852137 JYU852129:JYV852137 KIQ852129:KIR852137 KSM852129:KSN852137 LCI852129:LCJ852137 LME852129:LMF852137 LWA852129:LWB852137 MFW852129:MFX852137 MPS852129:MPT852137 MZO852129:MZP852137 NJK852129:NJL852137 NTG852129:NTH852137 ODC852129:ODD852137 OMY852129:OMZ852137 OWU852129:OWV852137 PGQ852129:PGR852137 PQM852129:PQN852137 QAI852129:QAJ852137 QKE852129:QKF852137 QUA852129:QUB852137 RDW852129:RDX852137 RNS852129:RNT852137 RXO852129:RXP852137 SHK852129:SHL852137 SRG852129:SRH852137 TBC852129:TBD852137 TKY852129:TKZ852137 TUU852129:TUV852137 UEQ852129:UER852137 UOM852129:UON852137 UYI852129:UYJ852137 VIE852129:VIF852137 VSA852129:VSB852137 WBW852129:WBX852137 WLS852129:WLT852137 WVO852129:WVP852137 G917665:H917673 JC917665:JD917673 SY917665:SZ917673 ACU917665:ACV917673 AMQ917665:AMR917673 AWM917665:AWN917673 BGI917665:BGJ917673 BQE917665:BQF917673 CAA917665:CAB917673 CJW917665:CJX917673 CTS917665:CTT917673 DDO917665:DDP917673 DNK917665:DNL917673 DXG917665:DXH917673 EHC917665:EHD917673 EQY917665:EQZ917673 FAU917665:FAV917673 FKQ917665:FKR917673 FUM917665:FUN917673 GEI917665:GEJ917673 GOE917665:GOF917673 GYA917665:GYB917673 HHW917665:HHX917673 HRS917665:HRT917673 IBO917665:IBP917673 ILK917665:ILL917673 IVG917665:IVH917673 JFC917665:JFD917673 JOY917665:JOZ917673 JYU917665:JYV917673 KIQ917665:KIR917673 KSM917665:KSN917673 LCI917665:LCJ917673 LME917665:LMF917673 LWA917665:LWB917673 MFW917665:MFX917673 MPS917665:MPT917673 MZO917665:MZP917673 NJK917665:NJL917673 NTG917665:NTH917673 ODC917665:ODD917673 OMY917665:OMZ917673 OWU917665:OWV917673 PGQ917665:PGR917673 PQM917665:PQN917673 QAI917665:QAJ917673 QKE917665:QKF917673 QUA917665:QUB917673 RDW917665:RDX917673 RNS917665:RNT917673 RXO917665:RXP917673 SHK917665:SHL917673 SRG917665:SRH917673 TBC917665:TBD917673 TKY917665:TKZ917673 TUU917665:TUV917673 UEQ917665:UER917673 UOM917665:UON917673 UYI917665:UYJ917673 VIE917665:VIF917673 VSA917665:VSB917673 WBW917665:WBX917673 WLS917665:WLT917673 WVO917665:WVP917673 G983201:H983209 JC983201:JD983209 SY983201:SZ983209 ACU983201:ACV983209 AMQ983201:AMR983209 AWM983201:AWN983209 BGI983201:BGJ983209 BQE983201:BQF983209 CAA983201:CAB983209 CJW983201:CJX983209 CTS983201:CTT983209 DDO983201:DDP983209 DNK983201:DNL983209 DXG983201:DXH983209 EHC983201:EHD983209 EQY983201:EQZ983209 FAU983201:FAV983209 FKQ983201:FKR983209 FUM983201:FUN983209 GEI983201:GEJ983209 GOE983201:GOF983209 GYA983201:GYB983209 HHW983201:HHX983209 HRS983201:HRT983209 IBO983201:IBP983209 ILK983201:ILL983209 IVG983201:IVH983209 JFC983201:JFD983209 JOY983201:JOZ983209 JYU983201:JYV983209 KIQ983201:KIR983209 KSM983201:KSN983209 LCI983201:LCJ983209 LME983201:LMF983209 LWA983201:LWB983209 MFW983201:MFX983209 MPS983201:MPT983209 MZO983201:MZP983209 NJK983201:NJL983209 NTG983201:NTH983209 ODC983201:ODD983209 OMY983201:OMZ983209 OWU983201:OWV983209 PGQ983201:PGR983209 PQM983201:PQN983209 QAI983201:QAJ983209 QKE983201:QKF983209 QUA983201:QUB983209 RDW983201:RDX983209 RNS983201:RNT983209 RXO983201:RXP983209 SHK983201:SHL983209 SRG983201:SRH983209 TBC983201:TBD983209 TKY983201:TKZ983209 TUU983201:TUV983209 UEQ983201:UER983209 UOM983201:UON983209 UYI983201:UYJ983209 VIE983201:VIF983209 VSA983201:VSB983209 WBW983201:WBX983209 WLS983201:WLT983209 WVO983201:WVP983209 F16:G33 JB16:JC33 SX16:SY33 ACT16:ACU33 AMP16:AMQ33 AWL16:AWM33 BGH16:BGI33 BQD16:BQE33 BZZ16:CAA33 CJV16:CJW33 CTR16:CTS33 DDN16:DDO33 DNJ16:DNK33 DXF16:DXG33 EHB16:EHC33 EQX16:EQY33 FAT16:FAU33 FKP16:FKQ33 FUL16:FUM33 GEH16:GEI33 GOD16:GOE33 GXZ16:GYA33 HHV16:HHW33 HRR16:HRS33 IBN16:IBO33 ILJ16:ILK33 IVF16:IVG33 JFB16:JFC33 JOX16:JOY33 JYT16:JYU33 KIP16:KIQ33 KSL16:KSM33 LCH16:LCI33 LMD16:LME33 LVZ16:LWA33 MFV16:MFW33 MPR16:MPS33 MZN16:MZO33 NJJ16:NJK33 NTF16:NTG33 ODB16:ODC33 OMX16:OMY33 OWT16:OWU33 PGP16:PGQ33 PQL16:PQM33 QAH16:QAI33 QKD16:QKE33 QTZ16:QUA33 RDV16:RDW33 RNR16:RNS33 RXN16:RXO33 SHJ16:SHK33 SRF16:SRG33 TBB16:TBC33 TKX16:TKY33 TUT16:TUU33 UEP16:UEQ33 UOL16:UOM33 UYH16:UYI33 VID16:VIE33 VRZ16:VSA33 WBV16:WBW33 WLR16:WLS33 WVN16:WVO33 F65562:G65579 JB65562:JC65579 SX65562:SY65579 ACT65562:ACU65579 AMP65562:AMQ65579 AWL65562:AWM65579 BGH65562:BGI65579 BQD65562:BQE65579 BZZ65562:CAA65579 CJV65562:CJW65579 CTR65562:CTS65579 DDN65562:DDO65579 DNJ65562:DNK65579 DXF65562:DXG65579 EHB65562:EHC65579 EQX65562:EQY65579 FAT65562:FAU65579 FKP65562:FKQ65579 FUL65562:FUM65579 GEH65562:GEI65579 GOD65562:GOE65579 GXZ65562:GYA65579 HHV65562:HHW65579 HRR65562:HRS65579 IBN65562:IBO65579 ILJ65562:ILK65579 IVF65562:IVG65579 JFB65562:JFC65579 JOX65562:JOY65579 JYT65562:JYU65579 KIP65562:KIQ65579 KSL65562:KSM65579 LCH65562:LCI65579 LMD65562:LME65579 LVZ65562:LWA65579 MFV65562:MFW65579 MPR65562:MPS65579 MZN65562:MZO65579 NJJ65562:NJK65579 NTF65562:NTG65579 ODB65562:ODC65579 OMX65562:OMY65579 OWT65562:OWU65579 PGP65562:PGQ65579 PQL65562:PQM65579 QAH65562:QAI65579 QKD65562:QKE65579 QTZ65562:QUA65579 RDV65562:RDW65579 RNR65562:RNS65579 RXN65562:RXO65579 SHJ65562:SHK65579 SRF65562:SRG65579 TBB65562:TBC65579 TKX65562:TKY65579 TUT65562:TUU65579 UEP65562:UEQ65579 UOL65562:UOM65579 UYH65562:UYI65579 VID65562:VIE65579 VRZ65562:VSA65579 WBV65562:WBW65579 WLR65562:WLS65579 WVN65562:WVO65579 F131098:G131115 JB131098:JC131115 SX131098:SY131115 ACT131098:ACU131115 AMP131098:AMQ131115 AWL131098:AWM131115 BGH131098:BGI131115 BQD131098:BQE131115 BZZ131098:CAA131115 CJV131098:CJW131115 CTR131098:CTS131115 DDN131098:DDO131115 DNJ131098:DNK131115 DXF131098:DXG131115 EHB131098:EHC131115 EQX131098:EQY131115 FAT131098:FAU131115 FKP131098:FKQ131115 FUL131098:FUM131115 GEH131098:GEI131115 GOD131098:GOE131115 GXZ131098:GYA131115 HHV131098:HHW131115 HRR131098:HRS131115 IBN131098:IBO131115 ILJ131098:ILK131115 IVF131098:IVG131115 JFB131098:JFC131115 JOX131098:JOY131115 JYT131098:JYU131115 KIP131098:KIQ131115 KSL131098:KSM131115 LCH131098:LCI131115 LMD131098:LME131115 LVZ131098:LWA131115 MFV131098:MFW131115 MPR131098:MPS131115 MZN131098:MZO131115 NJJ131098:NJK131115 NTF131098:NTG131115 ODB131098:ODC131115 OMX131098:OMY131115 OWT131098:OWU131115 PGP131098:PGQ131115 PQL131098:PQM131115 QAH131098:QAI131115 QKD131098:QKE131115 QTZ131098:QUA131115 RDV131098:RDW131115 RNR131098:RNS131115 RXN131098:RXO131115 SHJ131098:SHK131115 SRF131098:SRG131115 TBB131098:TBC131115 TKX131098:TKY131115 TUT131098:TUU131115 UEP131098:UEQ131115 UOL131098:UOM131115 UYH131098:UYI131115 VID131098:VIE131115 VRZ131098:VSA131115 WBV131098:WBW131115 WLR131098:WLS131115 WVN131098:WVO131115 F196634:G196651 JB196634:JC196651 SX196634:SY196651 ACT196634:ACU196651 AMP196634:AMQ196651 AWL196634:AWM196651 BGH196634:BGI196651 BQD196634:BQE196651 BZZ196634:CAA196651 CJV196634:CJW196651 CTR196634:CTS196651 DDN196634:DDO196651 DNJ196634:DNK196651 DXF196634:DXG196651 EHB196634:EHC196651 EQX196634:EQY196651 FAT196634:FAU196651 FKP196634:FKQ196651 FUL196634:FUM196651 GEH196634:GEI196651 GOD196634:GOE196651 GXZ196634:GYA196651 HHV196634:HHW196651 HRR196634:HRS196651 IBN196634:IBO196651 ILJ196634:ILK196651 IVF196634:IVG196651 JFB196634:JFC196651 JOX196634:JOY196651 JYT196634:JYU196651 KIP196634:KIQ196651 KSL196634:KSM196651 LCH196634:LCI196651 LMD196634:LME196651 LVZ196634:LWA196651 MFV196634:MFW196651 MPR196634:MPS196651 MZN196634:MZO196651 NJJ196634:NJK196651 NTF196634:NTG196651 ODB196634:ODC196651 OMX196634:OMY196651 OWT196634:OWU196651 PGP196634:PGQ196651 PQL196634:PQM196651 QAH196634:QAI196651 QKD196634:QKE196651 QTZ196634:QUA196651 RDV196634:RDW196651 RNR196634:RNS196651 RXN196634:RXO196651 SHJ196634:SHK196651 SRF196634:SRG196651 TBB196634:TBC196651 TKX196634:TKY196651 TUT196634:TUU196651 UEP196634:UEQ196651 UOL196634:UOM196651 UYH196634:UYI196651 VID196634:VIE196651 VRZ196634:VSA196651 WBV196634:WBW196651 WLR196634:WLS196651 WVN196634:WVO196651 F262170:G262187 JB262170:JC262187 SX262170:SY262187 ACT262170:ACU262187 AMP262170:AMQ262187 AWL262170:AWM262187 BGH262170:BGI262187 BQD262170:BQE262187 BZZ262170:CAA262187 CJV262170:CJW262187 CTR262170:CTS262187 DDN262170:DDO262187 DNJ262170:DNK262187 DXF262170:DXG262187 EHB262170:EHC262187 EQX262170:EQY262187 FAT262170:FAU262187 FKP262170:FKQ262187 FUL262170:FUM262187 GEH262170:GEI262187 GOD262170:GOE262187 GXZ262170:GYA262187 HHV262170:HHW262187 HRR262170:HRS262187 IBN262170:IBO262187 ILJ262170:ILK262187 IVF262170:IVG262187 JFB262170:JFC262187 JOX262170:JOY262187 JYT262170:JYU262187 KIP262170:KIQ262187 KSL262170:KSM262187 LCH262170:LCI262187 LMD262170:LME262187 LVZ262170:LWA262187 MFV262170:MFW262187 MPR262170:MPS262187 MZN262170:MZO262187 NJJ262170:NJK262187 NTF262170:NTG262187 ODB262170:ODC262187 OMX262170:OMY262187 OWT262170:OWU262187 PGP262170:PGQ262187 PQL262170:PQM262187 QAH262170:QAI262187 QKD262170:QKE262187 QTZ262170:QUA262187 RDV262170:RDW262187 RNR262170:RNS262187 RXN262170:RXO262187 SHJ262170:SHK262187 SRF262170:SRG262187 TBB262170:TBC262187 TKX262170:TKY262187 TUT262170:TUU262187 UEP262170:UEQ262187 UOL262170:UOM262187 UYH262170:UYI262187 VID262170:VIE262187 VRZ262170:VSA262187 WBV262170:WBW262187 WLR262170:WLS262187 WVN262170:WVO262187 F327706:G327723 JB327706:JC327723 SX327706:SY327723 ACT327706:ACU327723 AMP327706:AMQ327723 AWL327706:AWM327723 BGH327706:BGI327723 BQD327706:BQE327723 BZZ327706:CAA327723 CJV327706:CJW327723 CTR327706:CTS327723 DDN327706:DDO327723 DNJ327706:DNK327723 DXF327706:DXG327723 EHB327706:EHC327723 EQX327706:EQY327723 FAT327706:FAU327723 FKP327706:FKQ327723 FUL327706:FUM327723 GEH327706:GEI327723 GOD327706:GOE327723 GXZ327706:GYA327723 HHV327706:HHW327723 HRR327706:HRS327723 IBN327706:IBO327723 ILJ327706:ILK327723 IVF327706:IVG327723 JFB327706:JFC327723 JOX327706:JOY327723 JYT327706:JYU327723 KIP327706:KIQ327723 KSL327706:KSM327723 LCH327706:LCI327723 LMD327706:LME327723 LVZ327706:LWA327723 MFV327706:MFW327723 MPR327706:MPS327723 MZN327706:MZO327723 NJJ327706:NJK327723 NTF327706:NTG327723 ODB327706:ODC327723 OMX327706:OMY327723 OWT327706:OWU327723 PGP327706:PGQ327723 PQL327706:PQM327723 QAH327706:QAI327723 QKD327706:QKE327723 QTZ327706:QUA327723 RDV327706:RDW327723 RNR327706:RNS327723 RXN327706:RXO327723 SHJ327706:SHK327723 SRF327706:SRG327723 TBB327706:TBC327723 TKX327706:TKY327723 TUT327706:TUU327723 UEP327706:UEQ327723 UOL327706:UOM327723 UYH327706:UYI327723 VID327706:VIE327723 VRZ327706:VSA327723 WBV327706:WBW327723 WLR327706:WLS327723 WVN327706:WVO327723 F393242:G393259 JB393242:JC393259 SX393242:SY393259 ACT393242:ACU393259 AMP393242:AMQ393259 AWL393242:AWM393259 BGH393242:BGI393259 BQD393242:BQE393259 BZZ393242:CAA393259 CJV393242:CJW393259 CTR393242:CTS393259 DDN393242:DDO393259 DNJ393242:DNK393259 DXF393242:DXG393259 EHB393242:EHC393259 EQX393242:EQY393259 FAT393242:FAU393259 FKP393242:FKQ393259 FUL393242:FUM393259 GEH393242:GEI393259 GOD393242:GOE393259 GXZ393242:GYA393259 HHV393242:HHW393259 HRR393242:HRS393259 IBN393242:IBO393259 ILJ393242:ILK393259 IVF393242:IVG393259 JFB393242:JFC393259 JOX393242:JOY393259 JYT393242:JYU393259 KIP393242:KIQ393259 KSL393242:KSM393259 LCH393242:LCI393259 LMD393242:LME393259 LVZ393242:LWA393259 MFV393242:MFW393259 MPR393242:MPS393259 MZN393242:MZO393259 NJJ393242:NJK393259 NTF393242:NTG393259 ODB393242:ODC393259 OMX393242:OMY393259 OWT393242:OWU393259 PGP393242:PGQ393259 PQL393242:PQM393259 QAH393242:QAI393259 QKD393242:QKE393259 QTZ393242:QUA393259 RDV393242:RDW393259 RNR393242:RNS393259 RXN393242:RXO393259 SHJ393242:SHK393259 SRF393242:SRG393259 TBB393242:TBC393259 TKX393242:TKY393259 TUT393242:TUU393259 UEP393242:UEQ393259 UOL393242:UOM393259 UYH393242:UYI393259 VID393242:VIE393259 VRZ393242:VSA393259 WBV393242:WBW393259 WLR393242:WLS393259 WVN393242:WVO393259 F458778:G458795 JB458778:JC458795 SX458778:SY458795 ACT458778:ACU458795 AMP458778:AMQ458795 AWL458778:AWM458795 BGH458778:BGI458795 BQD458778:BQE458795 BZZ458778:CAA458795 CJV458778:CJW458795 CTR458778:CTS458795 DDN458778:DDO458795 DNJ458778:DNK458795 DXF458778:DXG458795 EHB458778:EHC458795 EQX458778:EQY458795 FAT458778:FAU458795 FKP458778:FKQ458795 FUL458778:FUM458795 GEH458778:GEI458795 GOD458778:GOE458795 GXZ458778:GYA458795 HHV458778:HHW458795 HRR458778:HRS458795 IBN458778:IBO458795 ILJ458778:ILK458795 IVF458778:IVG458795 JFB458778:JFC458795 JOX458778:JOY458795 JYT458778:JYU458795 KIP458778:KIQ458795 KSL458778:KSM458795 LCH458778:LCI458795 LMD458778:LME458795 LVZ458778:LWA458795 MFV458778:MFW458795 MPR458778:MPS458795 MZN458778:MZO458795 NJJ458778:NJK458795 NTF458778:NTG458795 ODB458778:ODC458795 OMX458778:OMY458795 OWT458778:OWU458795 PGP458778:PGQ458795 PQL458778:PQM458795 QAH458778:QAI458795 QKD458778:QKE458795 QTZ458778:QUA458795 RDV458778:RDW458795 RNR458778:RNS458795 RXN458778:RXO458795 SHJ458778:SHK458795 SRF458778:SRG458795 TBB458778:TBC458795 TKX458778:TKY458795 TUT458778:TUU458795 UEP458778:UEQ458795 UOL458778:UOM458795 UYH458778:UYI458795 VID458778:VIE458795 VRZ458778:VSA458795 WBV458778:WBW458795 WLR458778:WLS458795 WVN458778:WVO458795 F524314:G524331 JB524314:JC524331 SX524314:SY524331 ACT524314:ACU524331 AMP524314:AMQ524331 AWL524314:AWM524331 BGH524314:BGI524331 BQD524314:BQE524331 BZZ524314:CAA524331 CJV524314:CJW524331 CTR524314:CTS524331 DDN524314:DDO524331 DNJ524314:DNK524331 DXF524314:DXG524331 EHB524314:EHC524331 EQX524314:EQY524331 FAT524314:FAU524331 FKP524314:FKQ524331 FUL524314:FUM524331 GEH524314:GEI524331 GOD524314:GOE524331 GXZ524314:GYA524331 HHV524314:HHW524331 HRR524314:HRS524331 IBN524314:IBO524331 ILJ524314:ILK524331 IVF524314:IVG524331 JFB524314:JFC524331 JOX524314:JOY524331 JYT524314:JYU524331 KIP524314:KIQ524331 KSL524314:KSM524331 LCH524314:LCI524331 LMD524314:LME524331 LVZ524314:LWA524331 MFV524314:MFW524331 MPR524314:MPS524331 MZN524314:MZO524331 NJJ524314:NJK524331 NTF524314:NTG524331 ODB524314:ODC524331 OMX524314:OMY524331 OWT524314:OWU524331 PGP524314:PGQ524331 PQL524314:PQM524331 QAH524314:QAI524331 QKD524314:QKE524331 QTZ524314:QUA524331 RDV524314:RDW524331 RNR524314:RNS524331 RXN524314:RXO524331 SHJ524314:SHK524331 SRF524314:SRG524331 TBB524314:TBC524331 TKX524314:TKY524331 TUT524314:TUU524331 UEP524314:UEQ524331 UOL524314:UOM524331 UYH524314:UYI524331 VID524314:VIE524331 VRZ524314:VSA524331 WBV524314:WBW524331 WLR524314:WLS524331 WVN524314:WVO524331 F589850:G589867 JB589850:JC589867 SX589850:SY589867 ACT589850:ACU589867 AMP589850:AMQ589867 AWL589850:AWM589867 BGH589850:BGI589867 BQD589850:BQE589867 BZZ589850:CAA589867 CJV589850:CJW589867 CTR589850:CTS589867 DDN589850:DDO589867 DNJ589850:DNK589867 DXF589850:DXG589867 EHB589850:EHC589867 EQX589850:EQY589867 FAT589850:FAU589867 FKP589850:FKQ589867 FUL589850:FUM589867 GEH589850:GEI589867 GOD589850:GOE589867 GXZ589850:GYA589867 HHV589850:HHW589867 HRR589850:HRS589867 IBN589850:IBO589867 ILJ589850:ILK589867 IVF589850:IVG589867 JFB589850:JFC589867 JOX589850:JOY589867 JYT589850:JYU589867 KIP589850:KIQ589867 KSL589850:KSM589867 LCH589850:LCI589867 LMD589850:LME589867 LVZ589850:LWA589867 MFV589850:MFW589867 MPR589850:MPS589867 MZN589850:MZO589867 NJJ589850:NJK589867 NTF589850:NTG589867 ODB589850:ODC589867 OMX589850:OMY589867 OWT589850:OWU589867 PGP589850:PGQ589867 PQL589850:PQM589867 QAH589850:QAI589867 QKD589850:QKE589867 QTZ589850:QUA589867 RDV589850:RDW589867 RNR589850:RNS589867 RXN589850:RXO589867 SHJ589850:SHK589867 SRF589850:SRG589867 TBB589850:TBC589867 TKX589850:TKY589867 TUT589850:TUU589867 UEP589850:UEQ589867 UOL589850:UOM589867 UYH589850:UYI589867 VID589850:VIE589867 VRZ589850:VSA589867 WBV589850:WBW589867 WLR589850:WLS589867 WVN589850:WVO589867 F655386:G655403 JB655386:JC655403 SX655386:SY655403 ACT655386:ACU655403 AMP655386:AMQ655403 AWL655386:AWM655403 BGH655386:BGI655403 BQD655386:BQE655403 BZZ655386:CAA655403 CJV655386:CJW655403 CTR655386:CTS655403 DDN655386:DDO655403 DNJ655386:DNK655403 DXF655386:DXG655403 EHB655386:EHC655403 EQX655386:EQY655403 FAT655386:FAU655403 FKP655386:FKQ655403 FUL655386:FUM655403 GEH655386:GEI655403 GOD655386:GOE655403 GXZ655386:GYA655403 HHV655386:HHW655403 HRR655386:HRS655403 IBN655386:IBO655403 ILJ655386:ILK655403 IVF655386:IVG655403 JFB655386:JFC655403 JOX655386:JOY655403 JYT655386:JYU655403 KIP655386:KIQ655403 KSL655386:KSM655403 LCH655386:LCI655403 LMD655386:LME655403 LVZ655386:LWA655403 MFV655386:MFW655403 MPR655386:MPS655403 MZN655386:MZO655403 NJJ655386:NJK655403 NTF655386:NTG655403 ODB655386:ODC655403 OMX655386:OMY655403 OWT655386:OWU655403 PGP655386:PGQ655403 PQL655386:PQM655403 QAH655386:QAI655403 QKD655386:QKE655403 QTZ655386:QUA655403 RDV655386:RDW655403 RNR655386:RNS655403 RXN655386:RXO655403 SHJ655386:SHK655403 SRF655386:SRG655403 TBB655386:TBC655403 TKX655386:TKY655403 TUT655386:TUU655403 UEP655386:UEQ655403 UOL655386:UOM655403 UYH655386:UYI655403 VID655386:VIE655403 VRZ655386:VSA655403 WBV655386:WBW655403 WLR655386:WLS655403 WVN655386:WVO655403 F720922:G720939 JB720922:JC720939 SX720922:SY720939 ACT720922:ACU720939 AMP720922:AMQ720939 AWL720922:AWM720939 BGH720922:BGI720939 BQD720922:BQE720939 BZZ720922:CAA720939 CJV720922:CJW720939 CTR720922:CTS720939 DDN720922:DDO720939 DNJ720922:DNK720939 DXF720922:DXG720939 EHB720922:EHC720939 EQX720922:EQY720939 FAT720922:FAU720939 FKP720922:FKQ720939 FUL720922:FUM720939 GEH720922:GEI720939 GOD720922:GOE720939 GXZ720922:GYA720939 HHV720922:HHW720939 HRR720922:HRS720939 IBN720922:IBO720939 ILJ720922:ILK720939 IVF720922:IVG720939 JFB720922:JFC720939 JOX720922:JOY720939 JYT720922:JYU720939 KIP720922:KIQ720939 KSL720922:KSM720939 LCH720922:LCI720939 LMD720922:LME720939 LVZ720922:LWA720939 MFV720922:MFW720939 MPR720922:MPS720939 MZN720922:MZO720939 NJJ720922:NJK720939 NTF720922:NTG720939 ODB720922:ODC720939 OMX720922:OMY720939 OWT720922:OWU720939 PGP720922:PGQ720939 PQL720922:PQM720939 QAH720922:QAI720939 QKD720922:QKE720939 QTZ720922:QUA720939 RDV720922:RDW720939 RNR720922:RNS720939 RXN720922:RXO720939 SHJ720922:SHK720939 SRF720922:SRG720939 TBB720922:TBC720939 TKX720922:TKY720939 TUT720922:TUU720939 UEP720922:UEQ720939 UOL720922:UOM720939 UYH720922:UYI720939 VID720922:VIE720939 VRZ720922:VSA720939 WBV720922:WBW720939 WLR720922:WLS720939 WVN720922:WVO720939 F786458:G786475 JB786458:JC786475 SX786458:SY786475 ACT786458:ACU786475 AMP786458:AMQ786475 AWL786458:AWM786475 BGH786458:BGI786475 BQD786458:BQE786475 BZZ786458:CAA786475 CJV786458:CJW786475 CTR786458:CTS786475 DDN786458:DDO786475 DNJ786458:DNK786475 DXF786458:DXG786475 EHB786458:EHC786475 EQX786458:EQY786475 FAT786458:FAU786475 FKP786458:FKQ786475 FUL786458:FUM786475 GEH786458:GEI786475 GOD786458:GOE786475 GXZ786458:GYA786475 HHV786458:HHW786475 HRR786458:HRS786475 IBN786458:IBO786475 ILJ786458:ILK786475 IVF786458:IVG786475 JFB786458:JFC786475 JOX786458:JOY786475 JYT786458:JYU786475 KIP786458:KIQ786475 KSL786458:KSM786475 LCH786458:LCI786475 LMD786458:LME786475 LVZ786458:LWA786475 MFV786458:MFW786475 MPR786458:MPS786475 MZN786458:MZO786475 NJJ786458:NJK786475 NTF786458:NTG786475 ODB786458:ODC786475 OMX786458:OMY786475 OWT786458:OWU786475 PGP786458:PGQ786475 PQL786458:PQM786475 QAH786458:QAI786475 QKD786458:QKE786475 QTZ786458:QUA786475 RDV786458:RDW786475 RNR786458:RNS786475 RXN786458:RXO786475 SHJ786458:SHK786475 SRF786458:SRG786475 TBB786458:TBC786475 TKX786458:TKY786475 TUT786458:TUU786475 UEP786458:UEQ786475 UOL786458:UOM786475 UYH786458:UYI786475 VID786458:VIE786475 VRZ786458:VSA786475 WBV786458:WBW786475 WLR786458:WLS786475 WVN786458:WVO786475 F851994:G852011 JB851994:JC852011 SX851994:SY852011 ACT851994:ACU852011 AMP851994:AMQ852011 AWL851994:AWM852011 BGH851994:BGI852011 BQD851994:BQE852011 BZZ851994:CAA852011 CJV851994:CJW852011 CTR851994:CTS852011 DDN851994:DDO852011 DNJ851994:DNK852011 DXF851994:DXG852011 EHB851994:EHC852011 EQX851994:EQY852011 FAT851994:FAU852011 FKP851994:FKQ852011 FUL851994:FUM852011 GEH851994:GEI852011 GOD851994:GOE852011 GXZ851994:GYA852011 HHV851994:HHW852011 HRR851994:HRS852011 IBN851994:IBO852011 ILJ851994:ILK852011 IVF851994:IVG852011 JFB851994:JFC852011 JOX851994:JOY852011 JYT851994:JYU852011 KIP851994:KIQ852011 KSL851994:KSM852011 LCH851994:LCI852011 LMD851994:LME852011 LVZ851994:LWA852011 MFV851994:MFW852011 MPR851994:MPS852011 MZN851994:MZO852011 NJJ851994:NJK852011 NTF851994:NTG852011 ODB851994:ODC852011 OMX851994:OMY852011 OWT851994:OWU852011 PGP851994:PGQ852011 PQL851994:PQM852011 QAH851994:QAI852011 QKD851994:QKE852011 QTZ851994:QUA852011 RDV851994:RDW852011 RNR851994:RNS852011 RXN851994:RXO852011 SHJ851994:SHK852011 SRF851994:SRG852011 TBB851994:TBC852011 TKX851994:TKY852011 TUT851994:TUU852011 UEP851994:UEQ852011 UOL851994:UOM852011 UYH851994:UYI852011 VID851994:VIE852011 VRZ851994:VSA852011 WBV851994:WBW852011 WLR851994:WLS852011 WVN851994:WVO852011 F917530:G917547 JB917530:JC917547 SX917530:SY917547 ACT917530:ACU917547 AMP917530:AMQ917547 AWL917530:AWM917547 BGH917530:BGI917547 BQD917530:BQE917547 BZZ917530:CAA917547 CJV917530:CJW917547 CTR917530:CTS917547 DDN917530:DDO917547 DNJ917530:DNK917547 DXF917530:DXG917547 EHB917530:EHC917547 EQX917530:EQY917547 FAT917530:FAU917547 FKP917530:FKQ917547 FUL917530:FUM917547 GEH917530:GEI917547 GOD917530:GOE917547 GXZ917530:GYA917547 HHV917530:HHW917547 HRR917530:HRS917547 IBN917530:IBO917547 ILJ917530:ILK917547 IVF917530:IVG917547 JFB917530:JFC917547 JOX917530:JOY917547 JYT917530:JYU917547 KIP917530:KIQ917547 KSL917530:KSM917547 LCH917530:LCI917547 LMD917530:LME917547 LVZ917530:LWA917547 MFV917530:MFW917547 MPR917530:MPS917547 MZN917530:MZO917547 NJJ917530:NJK917547 NTF917530:NTG917547 ODB917530:ODC917547 OMX917530:OMY917547 OWT917530:OWU917547 PGP917530:PGQ917547 PQL917530:PQM917547 QAH917530:QAI917547 QKD917530:QKE917547 QTZ917530:QUA917547 RDV917530:RDW917547 RNR917530:RNS917547 RXN917530:RXO917547 SHJ917530:SHK917547 SRF917530:SRG917547 TBB917530:TBC917547 TKX917530:TKY917547 TUT917530:TUU917547 UEP917530:UEQ917547 UOL917530:UOM917547 UYH917530:UYI917547 VID917530:VIE917547 VRZ917530:VSA917547 WBV917530:WBW917547 WLR917530:WLS917547 WVN917530:WVO917547 F983066:G983083 JB983066:JC983083 SX983066:SY983083 ACT983066:ACU983083 AMP983066:AMQ983083 AWL983066:AWM983083 BGH983066:BGI983083 BQD983066:BQE983083 BZZ983066:CAA983083 CJV983066:CJW983083 CTR983066:CTS983083 DDN983066:DDO983083 DNJ983066:DNK983083 DXF983066:DXG983083 EHB983066:EHC983083 EQX983066:EQY983083 FAT983066:FAU983083 FKP983066:FKQ983083 FUL983066:FUM983083 GEH983066:GEI983083 GOD983066:GOE983083 GXZ983066:GYA983083 HHV983066:HHW983083 HRR983066:HRS983083 IBN983066:IBO983083 ILJ983066:ILK983083 IVF983066:IVG983083 JFB983066:JFC983083 JOX983066:JOY983083 JYT983066:JYU983083 KIP983066:KIQ983083 KSL983066:KSM983083 LCH983066:LCI983083 LMD983066:LME983083 LVZ983066:LWA983083 MFV983066:MFW983083 MPR983066:MPS983083 MZN983066:MZO983083 NJJ983066:NJK983083 NTF983066:NTG983083 ODB983066:ODC983083 OMX983066:OMY983083 OWT983066:OWU983083 PGP983066:PGQ983083 PQL983066:PQM983083 QAH983066:QAI983083 QKD983066:QKE983083 QTZ983066:QUA983083 RDV983066:RDW983083 RNR983066:RNS983083 RXN983066:RXO983083 SHJ983066:SHK983083 SRF983066:SRG983083 TBB983066:TBC983083 TKX983066:TKY983083 TUT983066:TUU983083 UEP983066:UEQ983083 UOL983066:UOM983083 UYH983066:UYI983083 VID983066:VIE983083 VRZ983066:VSA983083 WBV983066:WBW983083 WLR983066:WLS983083 WVN983066:WVO983083 F65729:G65737 JB65729:JC65737 SX65729:SY65737 ACT65729:ACU65737 AMP65729:AMQ65737 AWL65729:AWM65737 BGH65729:BGI65737 BQD65729:BQE65737 BZZ65729:CAA65737 CJV65729:CJW65737 CTR65729:CTS65737 DDN65729:DDO65737 DNJ65729:DNK65737 DXF65729:DXG65737 EHB65729:EHC65737 EQX65729:EQY65737 FAT65729:FAU65737 FKP65729:FKQ65737 FUL65729:FUM65737 GEH65729:GEI65737 GOD65729:GOE65737 GXZ65729:GYA65737 HHV65729:HHW65737 HRR65729:HRS65737 IBN65729:IBO65737 ILJ65729:ILK65737 IVF65729:IVG65737 JFB65729:JFC65737 JOX65729:JOY65737 JYT65729:JYU65737 KIP65729:KIQ65737 KSL65729:KSM65737 LCH65729:LCI65737 LMD65729:LME65737 LVZ65729:LWA65737 MFV65729:MFW65737 MPR65729:MPS65737 MZN65729:MZO65737 NJJ65729:NJK65737 NTF65729:NTG65737 ODB65729:ODC65737 OMX65729:OMY65737 OWT65729:OWU65737 PGP65729:PGQ65737 PQL65729:PQM65737 QAH65729:QAI65737 QKD65729:QKE65737 QTZ65729:QUA65737 RDV65729:RDW65737 RNR65729:RNS65737 RXN65729:RXO65737 SHJ65729:SHK65737 SRF65729:SRG65737 TBB65729:TBC65737 TKX65729:TKY65737 TUT65729:TUU65737 UEP65729:UEQ65737 UOL65729:UOM65737 UYH65729:UYI65737 VID65729:VIE65737 VRZ65729:VSA65737 WBV65729:WBW65737 WLR65729:WLS65737 WVN65729:WVO65737 F131265:G131273 JB131265:JC131273 SX131265:SY131273 ACT131265:ACU131273 AMP131265:AMQ131273 AWL131265:AWM131273 BGH131265:BGI131273 BQD131265:BQE131273 BZZ131265:CAA131273 CJV131265:CJW131273 CTR131265:CTS131273 DDN131265:DDO131273 DNJ131265:DNK131273 DXF131265:DXG131273 EHB131265:EHC131273 EQX131265:EQY131273 FAT131265:FAU131273 FKP131265:FKQ131273 FUL131265:FUM131273 GEH131265:GEI131273 GOD131265:GOE131273 GXZ131265:GYA131273 HHV131265:HHW131273 HRR131265:HRS131273 IBN131265:IBO131273 ILJ131265:ILK131273 IVF131265:IVG131273 JFB131265:JFC131273 JOX131265:JOY131273 JYT131265:JYU131273 KIP131265:KIQ131273 KSL131265:KSM131273 LCH131265:LCI131273 LMD131265:LME131273 LVZ131265:LWA131273 MFV131265:MFW131273 MPR131265:MPS131273 MZN131265:MZO131273 NJJ131265:NJK131273 NTF131265:NTG131273 ODB131265:ODC131273 OMX131265:OMY131273 OWT131265:OWU131273 PGP131265:PGQ131273 PQL131265:PQM131273 QAH131265:QAI131273 QKD131265:QKE131273 QTZ131265:QUA131273 RDV131265:RDW131273 RNR131265:RNS131273 RXN131265:RXO131273 SHJ131265:SHK131273 SRF131265:SRG131273 TBB131265:TBC131273 TKX131265:TKY131273 TUT131265:TUU131273 UEP131265:UEQ131273 UOL131265:UOM131273 UYH131265:UYI131273 VID131265:VIE131273 VRZ131265:VSA131273 WBV131265:WBW131273 WLR131265:WLS131273 WVN131265:WVO131273 F196801:G196809 JB196801:JC196809 SX196801:SY196809 ACT196801:ACU196809 AMP196801:AMQ196809 AWL196801:AWM196809 BGH196801:BGI196809 BQD196801:BQE196809 BZZ196801:CAA196809 CJV196801:CJW196809 CTR196801:CTS196809 DDN196801:DDO196809 DNJ196801:DNK196809 DXF196801:DXG196809 EHB196801:EHC196809 EQX196801:EQY196809 FAT196801:FAU196809 FKP196801:FKQ196809 FUL196801:FUM196809 GEH196801:GEI196809 GOD196801:GOE196809 GXZ196801:GYA196809 HHV196801:HHW196809 HRR196801:HRS196809 IBN196801:IBO196809 ILJ196801:ILK196809 IVF196801:IVG196809 JFB196801:JFC196809 JOX196801:JOY196809 JYT196801:JYU196809 KIP196801:KIQ196809 KSL196801:KSM196809 LCH196801:LCI196809 LMD196801:LME196809 LVZ196801:LWA196809 MFV196801:MFW196809 MPR196801:MPS196809 MZN196801:MZO196809 NJJ196801:NJK196809 NTF196801:NTG196809 ODB196801:ODC196809 OMX196801:OMY196809 OWT196801:OWU196809 PGP196801:PGQ196809 PQL196801:PQM196809 QAH196801:QAI196809 QKD196801:QKE196809 QTZ196801:QUA196809 RDV196801:RDW196809 RNR196801:RNS196809 RXN196801:RXO196809 SHJ196801:SHK196809 SRF196801:SRG196809 TBB196801:TBC196809 TKX196801:TKY196809 TUT196801:TUU196809 UEP196801:UEQ196809 UOL196801:UOM196809 UYH196801:UYI196809 VID196801:VIE196809 VRZ196801:VSA196809 WBV196801:WBW196809 WLR196801:WLS196809 WVN196801:WVO196809 F262337:G262345 JB262337:JC262345 SX262337:SY262345 ACT262337:ACU262345 AMP262337:AMQ262345 AWL262337:AWM262345 BGH262337:BGI262345 BQD262337:BQE262345 BZZ262337:CAA262345 CJV262337:CJW262345 CTR262337:CTS262345 DDN262337:DDO262345 DNJ262337:DNK262345 DXF262337:DXG262345 EHB262337:EHC262345 EQX262337:EQY262345 FAT262337:FAU262345 FKP262337:FKQ262345 FUL262337:FUM262345 GEH262337:GEI262345 GOD262337:GOE262345 GXZ262337:GYA262345 HHV262337:HHW262345 HRR262337:HRS262345 IBN262337:IBO262345 ILJ262337:ILK262345 IVF262337:IVG262345 JFB262337:JFC262345 JOX262337:JOY262345 JYT262337:JYU262345 KIP262337:KIQ262345 KSL262337:KSM262345 LCH262337:LCI262345 LMD262337:LME262345 LVZ262337:LWA262345 MFV262337:MFW262345 MPR262337:MPS262345 MZN262337:MZO262345 NJJ262337:NJK262345 NTF262337:NTG262345 ODB262337:ODC262345 OMX262337:OMY262345 OWT262337:OWU262345 PGP262337:PGQ262345 PQL262337:PQM262345 QAH262337:QAI262345 QKD262337:QKE262345 QTZ262337:QUA262345 RDV262337:RDW262345 RNR262337:RNS262345 RXN262337:RXO262345 SHJ262337:SHK262345 SRF262337:SRG262345 TBB262337:TBC262345 TKX262337:TKY262345 TUT262337:TUU262345 UEP262337:UEQ262345 UOL262337:UOM262345 UYH262337:UYI262345 VID262337:VIE262345 VRZ262337:VSA262345 WBV262337:WBW262345 WLR262337:WLS262345 WVN262337:WVO262345 F327873:G327881 JB327873:JC327881 SX327873:SY327881 ACT327873:ACU327881 AMP327873:AMQ327881 AWL327873:AWM327881 BGH327873:BGI327881 BQD327873:BQE327881 BZZ327873:CAA327881 CJV327873:CJW327881 CTR327873:CTS327881 DDN327873:DDO327881 DNJ327873:DNK327881 DXF327873:DXG327881 EHB327873:EHC327881 EQX327873:EQY327881 FAT327873:FAU327881 FKP327873:FKQ327881 FUL327873:FUM327881 GEH327873:GEI327881 GOD327873:GOE327881 GXZ327873:GYA327881 HHV327873:HHW327881 HRR327873:HRS327881 IBN327873:IBO327881 ILJ327873:ILK327881 IVF327873:IVG327881 JFB327873:JFC327881 JOX327873:JOY327881 JYT327873:JYU327881 KIP327873:KIQ327881 KSL327873:KSM327881 LCH327873:LCI327881 LMD327873:LME327881 LVZ327873:LWA327881 MFV327873:MFW327881 MPR327873:MPS327881 MZN327873:MZO327881 NJJ327873:NJK327881 NTF327873:NTG327881 ODB327873:ODC327881 OMX327873:OMY327881 OWT327873:OWU327881 PGP327873:PGQ327881 PQL327873:PQM327881 QAH327873:QAI327881 QKD327873:QKE327881 QTZ327873:QUA327881 RDV327873:RDW327881 RNR327873:RNS327881 RXN327873:RXO327881 SHJ327873:SHK327881 SRF327873:SRG327881 TBB327873:TBC327881 TKX327873:TKY327881 TUT327873:TUU327881 UEP327873:UEQ327881 UOL327873:UOM327881 UYH327873:UYI327881 VID327873:VIE327881 VRZ327873:VSA327881 WBV327873:WBW327881 WLR327873:WLS327881 WVN327873:WVO327881 F393409:G393417 JB393409:JC393417 SX393409:SY393417 ACT393409:ACU393417 AMP393409:AMQ393417 AWL393409:AWM393417 BGH393409:BGI393417 BQD393409:BQE393417 BZZ393409:CAA393417 CJV393409:CJW393417 CTR393409:CTS393417 DDN393409:DDO393417 DNJ393409:DNK393417 DXF393409:DXG393417 EHB393409:EHC393417 EQX393409:EQY393417 FAT393409:FAU393417 FKP393409:FKQ393417 FUL393409:FUM393417 GEH393409:GEI393417 GOD393409:GOE393417 GXZ393409:GYA393417 HHV393409:HHW393417 HRR393409:HRS393417 IBN393409:IBO393417 ILJ393409:ILK393417 IVF393409:IVG393417 JFB393409:JFC393417 JOX393409:JOY393417 JYT393409:JYU393417 KIP393409:KIQ393417 KSL393409:KSM393417 LCH393409:LCI393417 LMD393409:LME393417 LVZ393409:LWA393417 MFV393409:MFW393417 MPR393409:MPS393417 MZN393409:MZO393417 NJJ393409:NJK393417 NTF393409:NTG393417 ODB393409:ODC393417 OMX393409:OMY393417 OWT393409:OWU393417 PGP393409:PGQ393417 PQL393409:PQM393417 QAH393409:QAI393417 QKD393409:QKE393417 QTZ393409:QUA393417 RDV393409:RDW393417 RNR393409:RNS393417 RXN393409:RXO393417 SHJ393409:SHK393417 SRF393409:SRG393417 TBB393409:TBC393417 TKX393409:TKY393417 TUT393409:TUU393417 UEP393409:UEQ393417 UOL393409:UOM393417 UYH393409:UYI393417 VID393409:VIE393417 VRZ393409:VSA393417 WBV393409:WBW393417 WLR393409:WLS393417 WVN393409:WVO393417 F458945:G458953 JB458945:JC458953 SX458945:SY458953 ACT458945:ACU458953 AMP458945:AMQ458953 AWL458945:AWM458953 BGH458945:BGI458953 BQD458945:BQE458953 BZZ458945:CAA458953 CJV458945:CJW458953 CTR458945:CTS458953 DDN458945:DDO458953 DNJ458945:DNK458953 DXF458945:DXG458953 EHB458945:EHC458953 EQX458945:EQY458953 FAT458945:FAU458953 FKP458945:FKQ458953 FUL458945:FUM458953 GEH458945:GEI458953 GOD458945:GOE458953 GXZ458945:GYA458953 HHV458945:HHW458953 HRR458945:HRS458953 IBN458945:IBO458953 ILJ458945:ILK458953 IVF458945:IVG458953 JFB458945:JFC458953 JOX458945:JOY458953 JYT458945:JYU458953 KIP458945:KIQ458953 KSL458945:KSM458953 LCH458945:LCI458953 LMD458945:LME458953 LVZ458945:LWA458953 MFV458945:MFW458953 MPR458945:MPS458953 MZN458945:MZO458953 NJJ458945:NJK458953 NTF458945:NTG458953 ODB458945:ODC458953 OMX458945:OMY458953 OWT458945:OWU458953 PGP458945:PGQ458953 PQL458945:PQM458953 QAH458945:QAI458953 QKD458945:QKE458953 QTZ458945:QUA458953 RDV458945:RDW458953 RNR458945:RNS458953 RXN458945:RXO458953 SHJ458945:SHK458953 SRF458945:SRG458953 TBB458945:TBC458953 TKX458945:TKY458953 TUT458945:TUU458953 UEP458945:UEQ458953 UOL458945:UOM458953 UYH458945:UYI458953 VID458945:VIE458953 VRZ458945:VSA458953 WBV458945:WBW458953 WLR458945:WLS458953 WVN458945:WVO458953 F524481:G524489 JB524481:JC524489 SX524481:SY524489 ACT524481:ACU524489 AMP524481:AMQ524489 AWL524481:AWM524489 BGH524481:BGI524489 BQD524481:BQE524489 BZZ524481:CAA524489 CJV524481:CJW524489 CTR524481:CTS524489 DDN524481:DDO524489 DNJ524481:DNK524489 DXF524481:DXG524489 EHB524481:EHC524489 EQX524481:EQY524489 FAT524481:FAU524489 FKP524481:FKQ524489 FUL524481:FUM524489 GEH524481:GEI524489 GOD524481:GOE524489 GXZ524481:GYA524489 HHV524481:HHW524489 HRR524481:HRS524489 IBN524481:IBO524489 ILJ524481:ILK524489 IVF524481:IVG524489 JFB524481:JFC524489 JOX524481:JOY524489 JYT524481:JYU524489 KIP524481:KIQ524489 KSL524481:KSM524489 LCH524481:LCI524489 LMD524481:LME524489 LVZ524481:LWA524489 MFV524481:MFW524489 MPR524481:MPS524489 MZN524481:MZO524489 NJJ524481:NJK524489 NTF524481:NTG524489 ODB524481:ODC524489 OMX524481:OMY524489 OWT524481:OWU524489 PGP524481:PGQ524489 PQL524481:PQM524489 QAH524481:QAI524489 QKD524481:QKE524489 QTZ524481:QUA524489 RDV524481:RDW524489 RNR524481:RNS524489 RXN524481:RXO524489 SHJ524481:SHK524489 SRF524481:SRG524489 TBB524481:TBC524489 TKX524481:TKY524489 TUT524481:TUU524489 UEP524481:UEQ524489 UOL524481:UOM524489 UYH524481:UYI524489 VID524481:VIE524489 VRZ524481:VSA524489 WBV524481:WBW524489 WLR524481:WLS524489 WVN524481:WVO524489 F590017:G590025 JB590017:JC590025 SX590017:SY590025 ACT590017:ACU590025 AMP590017:AMQ590025 AWL590017:AWM590025 BGH590017:BGI590025 BQD590017:BQE590025 BZZ590017:CAA590025 CJV590017:CJW590025 CTR590017:CTS590025 DDN590017:DDO590025 DNJ590017:DNK590025 DXF590017:DXG590025 EHB590017:EHC590025 EQX590017:EQY590025 FAT590017:FAU590025 FKP590017:FKQ590025 FUL590017:FUM590025 GEH590017:GEI590025 GOD590017:GOE590025 GXZ590017:GYA590025 HHV590017:HHW590025 HRR590017:HRS590025 IBN590017:IBO590025 ILJ590017:ILK590025 IVF590017:IVG590025 JFB590017:JFC590025 JOX590017:JOY590025 JYT590017:JYU590025 KIP590017:KIQ590025 KSL590017:KSM590025 LCH590017:LCI590025 LMD590017:LME590025 LVZ590017:LWA590025 MFV590017:MFW590025 MPR590017:MPS590025 MZN590017:MZO590025 NJJ590017:NJK590025 NTF590017:NTG590025 ODB590017:ODC590025 OMX590017:OMY590025 OWT590017:OWU590025 PGP590017:PGQ590025 PQL590017:PQM590025 QAH590017:QAI590025 QKD590017:QKE590025 QTZ590017:QUA590025 RDV590017:RDW590025 RNR590017:RNS590025 RXN590017:RXO590025 SHJ590017:SHK590025 SRF590017:SRG590025 TBB590017:TBC590025 TKX590017:TKY590025 TUT590017:TUU590025 UEP590017:UEQ590025 UOL590017:UOM590025 UYH590017:UYI590025 VID590017:VIE590025 VRZ590017:VSA590025 WBV590017:WBW590025 WLR590017:WLS590025 WVN590017:WVO590025 F655553:G655561 JB655553:JC655561 SX655553:SY655561 ACT655553:ACU655561 AMP655553:AMQ655561 AWL655553:AWM655561 BGH655553:BGI655561 BQD655553:BQE655561 BZZ655553:CAA655561 CJV655553:CJW655561 CTR655553:CTS655561 DDN655553:DDO655561 DNJ655553:DNK655561 DXF655553:DXG655561 EHB655553:EHC655561 EQX655553:EQY655561 FAT655553:FAU655561 FKP655553:FKQ655561 FUL655553:FUM655561 GEH655553:GEI655561 GOD655553:GOE655561 GXZ655553:GYA655561 HHV655553:HHW655561 HRR655553:HRS655561 IBN655553:IBO655561 ILJ655553:ILK655561 IVF655553:IVG655561 JFB655553:JFC655561 JOX655553:JOY655561 JYT655553:JYU655561 KIP655553:KIQ655561 KSL655553:KSM655561 LCH655553:LCI655561 LMD655553:LME655561 LVZ655553:LWA655561 MFV655553:MFW655561 MPR655553:MPS655561 MZN655553:MZO655561 NJJ655553:NJK655561 NTF655553:NTG655561 ODB655553:ODC655561 OMX655553:OMY655561 OWT655553:OWU655561 PGP655553:PGQ655561 PQL655553:PQM655561 QAH655553:QAI655561 QKD655553:QKE655561 QTZ655553:QUA655561 RDV655553:RDW655561 RNR655553:RNS655561 RXN655553:RXO655561 SHJ655553:SHK655561 SRF655553:SRG655561 TBB655553:TBC655561 TKX655553:TKY655561 TUT655553:TUU655561 UEP655553:UEQ655561 UOL655553:UOM655561 UYH655553:UYI655561 VID655553:VIE655561 VRZ655553:VSA655561 WBV655553:WBW655561 WLR655553:WLS655561 WVN655553:WVO655561 F721089:G721097 JB721089:JC721097 SX721089:SY721097 ACT721089:ACU721097 AMP721089:AMQ721097 AWL721089:AWM721097 BGH721089:BGI721097 BQD721089:BQE721097 BZZ721089:CAA721097 CJV721089:CJW721097 CTR721089:CTS721097 DDN721089:DDO721097 DNJ721089:DNK721097 DXF721089:DXG721097 EHB721089:EHC721097 EQX721089:EQY721097 FAT721089:FAU721097 FKP721089:FKQ721097 FUL721089:FUM721097 GEH721089:GEI721097 GOD721089:GOE721097 GXZ721089:GYA721097 HHV721089:HHW721097 HRR721089:HRS721097 IBN721089:IBO721097 ILJ721089:ILK721097 IVF721089:IVG721097 JFB721089:JFC721097 JOX721089:JOY721097 JYT721089:JYU721097 KIP721089:KIQ721097 KSL721089:KSM721097 LCH721089:LCI721097 LMD721089:LME721097 LVZ721089:LWA721097 MFV721089:MFW721097 MPR721089:MPS721097 MZN721089:MZO721097 NJJ721089:NJK721097 NTF721089:NTG721097 ODB721089:ODC721097 OMX721089:OMY721097 OWT721089:OWU721097 PGP721089:PGQ721097 PQL721089:PQM721097 QAH721089:QAI721097 QKD721089:QKE721097 QTZ721089:QUA721097 RDV721089:RDW721097 RNR721089:RNS721097 RXN721089:RXO721097 SHJ721089:SHK721097 SRF721089:SRG721097 TBB721089:TBC721097 TKX721089:TKY721097 TUT721089:TUU721097 UEP721089:UEQ721097 UOL721089:UOM721097 UYH721089:UYI721097 VID721089:VIE721097 VRZ721089:VSA721097 WBV721089:WBW721097 WLR721089:WLS721097 WVN721089:WVO721097 F786625:G786633 JB786625:JC786633 SX786625:SY786633 ACT786625:ACU786633 AMP786625:AMQ786633 AWL786625:AWM786633 BGH786625:BGI786633 BQD786625:BQE786633 BZZ786625:CAA786633 CJV786625:CJW786633 CTR786625:CTS786633 DDN786625:DDO786633 DNJ786625:DNK786633 DXF786625:DXG786633 EHB786625:EHC786633 EQX786625:EQY786633 FAT786625:FAU786633 FKP786625:FKQ786633 FUL786625:FUM786633 GEH786625:GEI786633 GOD786625:GOE786633 GXZ786625:GYA786633 HHV786625:HHW786633 HRR786625:HRS786633 IBN786625:IBO786633 ILJ786625:ILK786633 IVF786625:IVG786633 JFB786625:JFC786633 JOX786625:JOY786633 JYT786625:JYU786633 KIP786625:KIQ786633 KSL786625:KSM786633 LCH786625:LCI786633 LMD786625:LME786633 LVZ786625:LWA786633 MFV786625:MFW786633 MPR786625:MPS786633 MZN786625:MZO786633 NJJ786625:NJK786633 NTF786625:NTG786633 ODB786625:ODC786633 OMX786625:OMY786633 OWT786625:OWU786633 PGP786625:PGQ786633 PQL786625:PQM786633 QAH786625:QAI786633 QKD786625:QKE786633 QTZ786625:QUA786633 RDV786625:RDW786633 RNR786625:RNS786633 RXN786625:RXO786633 SHJ786625:SHK786633 SRF786625:SRG786633 TBB786625:TBC786633 TKX786625:TKY786633 TUT786625:TUU786633 UEP786625:UEQ786633 UOL786625:UOM786633 UYH786625:UYI786633 VID786625:VIE786633 VRZ786625:VSA786633 WBV786625:WBW786633 WLR786625:WLS786633 WVN786625:WVO786633 F852161:G852169 JB852161:JC852169 SX852161:SY852169 ACT852161:ACU852169 AMP852161:AMQ852169 AWL852161:AWM852169 BGH852161:BGI852169 BQD852161:BQE852169 BZZ852161:CAA852169 CJV852161:CJW852169 CTR852161:CTS852169 DDN852161:DDO852169 DNJ852161:DNK852169 DXF852161:DXG852169 EHB852161:EHC852169 EQX852161:EQY852169 FAT852161:FAU852169 FKP852161:FKQ852169 FUL852161:FUM852169 GEH852161:GEI852169 GOD852161:GOE852169 GXZ852161:GYA852169 HHV852161:HHW852169 HRR852161:HRS852169 IBN852161:IBO852169 ILJ852161:ILK852169 IVF852161:IVG852169 JFB852161:JFC852169 JOX852161:JOY852169 JYT852161:JYU852169 KIP852161:KIQ852169 KSL852161:KSM852169 LCH852161:LCI852169 LMD852161:LME852169 LVZ852161:LWA852169 MFV852161:MFW852169 MPR852161:MPS852169 MZN852161:MZO852169 NJJ852161:NJK852169 NTF852161:NTG852169 ODB852161:ODC852169 OMX852161:OMY852169 OWT852161:OWU852169 PGP852161:PGQ852169 PQL852161:PQM852169 QAH852161:QAI852169 QKD852161:QKE852169 QTZ852161:QUA852169 RDV852161:RDW852169 RNR852161:RNS852169 RXN852161:RXO852169 SHJ852161:SHK852169 SRF852161:SRG852169 TBB852161:TBC852169 TKX852161:TKY852169 TUT852161:TUU852169 UEP852161:UEQ852169 UOL852161:UOM852169 UYH852161:UYI852169 VID852161:VIE852169 VRZ852161:VSA852169 WBV852161:WBW852169 WLR852161:WLS852169 WVN852161:WVO852169 F917697:G917705 JB917697:JC917705 SX917697:SY917705 ACT917697:ACU917705 AMP917697:AMQ917705 AWL917697:AWM917705 BGH917697:BGI917705 BQD917697:BQE917705 BZZ917697:CAA917705 CJV917697:CJW917705 CTR917697:CTS917705 DDN917697:DDO917705 DNJ917697:DNK917705 DXF917697:DXG917705 EHB917697:EHC917705 EQX917697:EQY917705 FAT917697:FAU917705 FKP917697:FKQ917705 FUL917697:FUM917705 GEH917697:GEI917705 GOD917697:GOE917705 GXZ917697:GYA917705 HHV917697:HHW917705 HRR917697:HRS917705 IBN917697:IBO917705 ILJ917697:ILK917705 IVF917697:IVG917705 JFB917697:JFC917705 JOX917697:JOY917705 JYT917697:JYU917705 KIP917697:KIQ917705 KSL917697:KSM917705 LCH917697:LCI917705 LMD917697:LME917705 LVZ917697:LWA917705 MFV917697:MFW917705 MPR917697:MPS917705 MZN917697:MZO917705 NJJ917697:NJK917705 NTF917697:NTG917705 ODB917697:ODC917705 OMX917697:OMY917705 OWT917697:OWU917705 PGP917697:PGQ917705 PQL917697:PQM917705 QAH917697:QAI917705 QKD917697:QKE917705 QTZ917697:QUA917705 RDV917697:RDW917705 RNR917697:RNS917705 RXN917697:RXO917705 SHJ917697:SHK917705 SRF917697:SRG917705 TBB917697:TBC917705 TKX917697:TKY917705 TUT917697:TUU917705 UEP917697:UEQ917705 UOL917697:UOM917705 UYH917697:UYI917705 VID917697:VIE917705 VRZ917697:VSA917705 WBV917697:WBW917705 WLR917697:WLS917705 WVN917697:WVO917705 F983233:G983241 JB983233:JC983241 SX983233:SY983241 ACT983233:ACU983241 AMP983233:AMQ983241 AWL983233:AWM983241 BGH983233:BGI983241 BQD983233:BQE983241 BZZ983233:CAA983241 CJV983233:CJW983241 CTR983233:CTS983241 DDN983233:DDO983241 DNJ983233:DNK983241 DXF983233:DXG983241 EHB983233:EHC983241 EQX983233:EQY983241 FAT983233:FAU983241 FKP983233:FKQ983241 FUL983233:FUM983241 GEH983233:GEI983241 GOD983233:GOE983241 GXZ983233:GYA983241 HHV983233:HHW983241 HRR983233:HRS983241 IBN983233:IBO983241 ILJ983233:ILK983241 IVF983233:IVG983241 JFB983233:JFC983241 JOX983233:JOY983241 JYT983233:JYU983241 KIP983233:KIQ983241 KSL983233:KSM983241 LCH983233:LCI983241 LMD983233:LME983241 LVZ983233:LWA983241 MFV983233:MFW983241 MPR983233:MPS983241 MZN983233:MZO983241 NJJ983233:NJK983241 NTF983233:NTG983241 ODB983233:ODC983241 OMX983233:OMY983241 OWT983233:OWU983241 PGP983233:PGQ983241 PQL983233:PQM983241 QAH983233:QAI983241 QKD983233:QKE983241 QTZ983233:QUA983241 RDV983233:RDW983241 RNR983233:RNS983241 RXN983233:RXO983241 SHJ983233:SHK983241 SRF983233:SRG983241 TBB983233:TBC983241 TKX983233:TKY983241 TUT983233:TUU983241 UEP983233:UEQ983241 UOL983233:UOM983241 UYH983233:UYI983241 VID983233:VIE983241 VRZ983233:VSA983241 WBV983233:WBW983241 WLR983233:WLS983241 WVN983233:WVO983241 F162:G173 JB202:JC213 SX202:SY213 ACT202:ACU213 AMP202:AMQ213 AWL202:AWM213 BGH202:BGI213 BQD202:BQE213 BZZ202:CAA213 CJV202:CJW213 CTR202:CTS213 DDN202:DDO213 DNJ202:DNK213 DXF202:DXG213 EHB202:EHC213 EQX202:EQY213 FAT202:FAU213 FKP202:FKQ213 FUL202:FUM213 GEH202:GEI213 GOD202:GOE213 GXZ202:GYA213 HHV202:HHW213 HRR202:HRS213 IBN202:IBO213 ILJ202:ILK213 IVF202:IVG213 JFB202:JFC213 JOX202:JOY213 JYT202:JYU213 KIP202:KIQ213 KSL202:KSM213 LCH202:LCI213 LMD202:LME213 LVZ202:LWA213 MFV202:MFW213 MPR202:MPS213 MZN202:MZO213 NJJ202:NJK213 NTF202:NTG213 ODB202:ODC213 OMX202:OMY213 OWT202:OWU213 PGP202:PGQ213 PQL202:PQM213 QAH202:QAI213 QKD202:QKE213 QTZ202:QUA213 RDV202:RDW213 RNR202:RNS213 RXN202:RXO213 SHJ202:SHK213 SRF202:SRG213 TBB202:TBC213 TKX202:TKY213 TUT202:TUU213 UEP202:UEQ213 UOL202:UOM213 UYH202:UYI213 VID202:VIE213 VRZ202:VSA213 WBV202:WBW213 WLR202:WLS213 WVN202:WVO213 F65713:G65721 JB65713:JC65721 SX65713:SY65721 ACT65713:ACU65721 AMP65713:AMQ65721 AWL65713:AWM65721 BGH65713:BGI65721 BQD65713:BQE65721 BZZ65713:CAA65721 CJV65713:CJW65721 CTR65713:CTS65721 DDN65713:DDO65721 DNJ65713:DNK65721 DXF65713:DXG65721 EHB65713:EHC65721 EQX65713:EQY65721 FAT65713:FAU65721 FKP65713:FKQ65721 FUL65713:FUM65721 GEH65713:GEI65721 GOD65713:GOE65721 GXZ65713:GYA65721 HHV65713:HHW65721 HRR65713:HRS65721 IBN65713:IBO65721 ILJ65713:ILK65721 IVF65713:IVG65721 JFB65713:JFC65721 JOX65713:JOY65721 JYT65713:JYU65721 KIP65713:KIQ65721 KSL65713:KSM65721 LCH65713:LCI65721 LMD65713:LME65721 LVZ65713:LWA65721 MFV65713:MFW65721 MPR65713:MPS65721 MZN65713:MZO65721 NJJ65713:NJK65721 NTF65713:NTG65721 ODB65713:ODC65721 OMX65713:OMY65721 OWT65713:OWU65721 PGP65713:PGQ65721 PQL65713:PQM65721 QAH65713:QAI65721 QKD65713:QKE65721 QTZ65713:QUA65721 RDV65713:RDW65721 RNR65713:RNS65721 RXN65713:RXO65721 SHJ65713:SHK65721 SRF65713:SRG65721 TBB65713:TBC65721 TKX65713:TKY65721 TUT65713:TUU65721 UEP65713:UEQ65721 UOL65713:UOM65721 UYH65713:UYI65721 VID65713:VIE65721 VRZ65713:VSA65721 WBV65713:WBW65721 WLR65713:WLS65721 WVN65713:WVO65721 F131249:G131257 JB131249:JC131257 SX131249:SY131257 ACT131249:ACU131257 AMP131249:AMQ131257 AWL131249:AWM131257 BGH131249:BGI131257 BQD131249:BQE131257 BZZ131249:CAA131257 CJV131249:CJW131257 CTR131249:CTS131257 DDN131249:DDO131257 DNJ131249:DNK131257 DXF131249:DXG131257 EHB131249:EHC131257 EQX131249:EQY131257 FAT131249:FAU131257 FKP131249:FKQ131257 FUL131249:FUM131257 GEH131249:GEI131257 GOD131249:GOE131257 GXZ131249:GYA131257 HHV131249:HHW131257 HRR131249:HRS131257 IBN131249:IBO131257 ILJ131249:ILK131257 IVF131249:IVG131257 JFB131249:JFC131257 JOX131249:JOY131257 JYT131249:JYU131257 KIP131249:KIQ131257 KSL131249:KSM131257 LCH131249:LCI131257 LMD131249:LME131257 LVZ131249:LWA131257 MFV131249:MFW131257 MPR131249:MPS131257 MZN131249:MZO131257 NJJ131249:NJK131257 NTF131249:NTG131257 ODB131249:ODC131257 OMX131249:OMY131257 OWT131249:OWU131257 PGP131249:PGQ131257 PQL131249:PQM131257 QAH131249:QAI131257 QKD131249:QKE131257 QTZ131249:QUA131257 RDV131249:RDW131257 RNR131249:RNS131257 RXN131249:RXO131257 SHJ131249:SHK131257 SRF131249:SRG131257 TBB131249:TBC131257 TKX131249:TKY131257 TUT131249:TUU131257 UEP131249:UEQ131257 UOL131249:UOM131257 UYH131249:UYI131257 VID131249:VIE131257 VRZ131249:VSA131257 WBV131249:WBW131257 WLR131249:WLS131257 WVN131249:WVO131257 F196785:G196793 JB196785:JC196793 SX196785:SY196793 ACT196785:ACU196793 AMP196785:AMQ196793 AWL196785:AWM196793 BGH196785:BGI196793 BQD196785:BQE196793 BZZ196785:CAA196793 CJV196785:CJW196793 CTR196785:CTS196793 DDN196785:DDO196793 DNJ196785:DNK196793 DXF196785:DXG196793 EHB196785:EHC196793 EQX196785:EQY196793 FAT196785:FAU196793 FKP196785:FKQ196793 FUL196785:FUM196793 GEH196785:GEI196793 GOD196785:GOE196793 GXZ196785:GYA196793 HHV196785:HHW196793 HRR196785:HRS196793 IBN196785:IBO196793 ILJ196785:ILK196793 IVF196785:IVG196793 JFB196785:JFC196793 JOX196785:JOY196793 JYT196785:JYU196793 KIP196785:KIQ196793 KSL196785:KSM196793 LCH196785:LCI196793 LMD196785:LME196793 LVZ196785:LWA196793 MFV196785:MFW196793 MPR196785:MPS196793 MZN196785:MZO196793 NJJ196785:NJK196793 NTF196785:NTG196793 ODB196785:ODC196793 OMX196785:OMY196793 OWT196785:OWU196793 PGP196785:PGQ196793 PQL196785:PQM196793 QAH196785:QAI196793 QKD196785:QKE196793 QTZ196785:QUA196793 RDV196785:RDW196793 RNR196785:RNS196793 RXN196785:RXO196793 SHJ196785:SHK196793 SRF196785:SRG196793 TBB196785:TBC196793 TKX196785:TKY196793 TUT196785:TUU196793 UEP196785:UEQ196793 UOL196785:UOM196793 UYH196785:UYI196793 VID196785:VIE196793 VRZ196785:VSA196793 WBV196785:WBW196793 WLR196785:WLS196793 WVN196785:WVO196793 F262321:G262329 JB262321:JC262329 SX262321:SY262329 ACT262321:ACU262329 AMP262321:AMQ262329 AWL262321:AWM262329 BGH262321:BGI262329 BQD262321:BQE262329 BZZ262321:CAA262329 CJV262321:CJW262329 CTR262321:CTS262329 DDN262321:DDO262329 DNJ262321:DNK262329 DXF262321:DXG262329 EHB262321:EHC262329 EQX262321:EQY262329 FAT262321:FAU262329 FKP262321:FKQ262329 FUL262321:FUM262329 GEH262321:GEI262329 GOD262321:GOE262329 GXZ262321:GYA262329 HHV262321:HHW262329 HRR262321:HRS262329 IBN262321:IBO262329 ILJ262321:ILK262329 IVF262321:IVG262329 JFB262321:JFC262329 JOX262321:JOY262329 JYT262321:JYU262329 KIP262321:KIQ262329 KSL262321:KSM262329 LCH262321:LCI262329 LMD262321:LME262329 LVZ262321:LWA262329 MFV262321:MFW262329 MPR262321:MPS262329 MZN262321:MZO262329 NJJ262321:NJK262329 NTF262321:NTG262329 ODB262321:ODC262329 OMX262321:OMY262329 OWT262321:OWU262329 PGP262321:PGQ262329 PQL262321:PQM262329 QAH262321:QAI262329 QKD262321:QKE262329 QTZ262321:QUA262329 RDV262321:RDW262329 RNR262321:RNS262329 RXN262321:RXO262329 SHJ262321:SHK262329 SRF262321:SRG262329 TBB262321:TBC262329 TKX262321:TKY262329 TUT262321:TUU262329 UEP262321:UEQ262329 UOL262321:UOM262329 UYH262321:UYI262329 VID262321:VIE262329 VRZ262321:VSA262329 WBV262321:WBW262329 WLR262321:WLS262329 WVN262321:WVO262329 F327857:G327865 JB327857:JC327865 SX327857:SY327865 ACT327857:ACU327865 AMP327857:AMQ327865 AWL327857:AWM327865 BGH327857:BGI327865 BQD327857:BQE327865 BZZ327857:CAA327865 CJV327857:CJW327865 CTR327857:CTS327865 DDN327857:DDO327865 DNJ327857:DNK327865 DXF327857:DXG327865 EHB327857:EHC327865 EQX327857:EQY327865 FAT327857:FAU327865 FKP327857:FKQ327865 FUL327857:FUM327865 GEH327857:GEI327865 GOD327857:GOE327865 GXZ327857:GYA327865 HHV327857:HHW327865 HRR327857:HRS327865 IBN327857:IBO327865 ILJ327857:ILK327865 IVF327857:IVG327865 JFB327857:JFC327865 JOX327857:JOY327865 JYT327857:JYU327865 KIP327857:KIQ327865 KSL327857:KSM327865 LCH327857:LCI327865 LMD327857:LME327865 LVZ327857:LWA327865 MFV327857:MFW327865 MPR327857:MPS327865 MZN327857:MZO327865 NJJ327857:NJK327865 NTF327857:NTG327865 ODB327857:ODC327865 OMX327857:OMY327865 OWT327857:OWU327865 PGP327857:PGQ327865 PQL327857:PQM327865 QAH327857:QAI327865 QKD327857:QKE327865 QTZ327857:QUA327865 RDV327857:RDW327865 RNR327857:RNS327865 RXN327857:RXO327865 SHJ327857:SHK327865 SRF327857:SRG327865 TBB327857:TBC327865 TKX327857:TKY327865 TUT327857:TUU327865 UEP327857:UEQ327865 UOL327857:UOM327865 UYH327857:UYI327865 VID327857:VIE327865 VRZ327857:VSA327865 WBV327857:WBW327865 WLR327857:WLS327865 WVN327857:WVO327865 F393393:G393401 JB393393:JC393401 SX393393:SY393401 ACT393393:ACU393401 AMP393393:AMQ393401 AWL393393:AWM393401 BGH393393:BGI393401 BQD393393:BQE393401 BZZ393393:CAA393401 CJV393393:CJW393401 CTR393393:CTS393401 DDN393393:DDO393401 DNJ393393:DNK393401 DXF393393:DXG393401 EHB393393:EHC393401 EQX393393:EQY393401 FAT393393:FAU393401 FKP393393:FKQ393401 FUL393393:FUM393401 GEH393393:GEI393401 GOD393393:GOE393401 GXZ393393:GYA393401 HHV393393:HHW393401 HRR393393:HRS393401 IBN393393:IBO393401 ILJ393393:ILK393401 IVF393393:IVG393401 JFB393393:JFC393401 JOX393393:JOY393401 JYT393393:JYU393401 KIP393393:KIQ393401 KSL393393:KSM393401 LCH393393:LCI393401 LMD393393:LME393401 LVZ393393:LWA393401 MFV393393:MFW393401 MPR393393:MPS393401 MZN393393:MZO393401 NJJ393393:NJK393401 NTF393393:NTG393401 ODB393393:ODC393401 OMX393393:OMY393401 OWT393393:OWU393401 PGP393393:PGQ393401 PQL393393:PQM393401 QAH393393:QAI393401 QKD393393:QKE393401 QTZ393393:QUA393401 RDV393393:RDW393401 RNR393393:RNS393401 RXN393393:RXO393401 SHJ393393:SHK393401 SRF393393:SRG393401 TBB393393:TBC393401 TKX393393:TKY393401 TUT393393:TUU393401 UEP393393:UEQ393401 UOL393393:UOM393401 UYH393393:UYI393401 VID393393:VIE393401 VRZ393393:VSA393401 WBV393393:WBW393401 WLR393393:WLS393401 WVN393393:WVO393401 F458929:G458937 JB458929:JC458937 SX458929:SY458937 ACT458929:ACU458937 AMP458929:AMQ458937 AWL458929:AWM458937 BGH458929:BGI458937 BQD458929:BQE458937 BZZ458929:CAA458937 CJV458929:CJW458937 CTR458929:CTS458937 DDN458929:DDO458937 DNJ458929:DNK458937 DXF458929:DXG458937 EHB458929:EHC458937 EQX458929:EQY458937 FAT458929:FAU458937 FKP458929:FKQ458937 FUL458929:FUM458937 GEH458929:GEI458937 GOD458929:GOE458937 GXZ458929:GYA458937 HHV458929:HHW458937 HRR458929:HRS458937 IBN458929:IBO458937 ILJ458929:ILK458937 IVF458929:IVG458937 JFB458929:JFC458937 JOX458929:JOY458937 JYT458929:JYU458937 KIP458929:KIQ458937 KSL458929:KSM458937 LCH458929:LCI458937 LMD458929:LME458937 LVZ458929:LWA458937 MFV458929:MFW458937 MPR458929:MPS458937 MZN458929:MZO458937 NJJ458929:NJK458937 NTF458929:NTG458937 ODB458929:ODC458937 OMX458929:OMY458937 OWT458929:OWU458937 PGP458929:PGQ458937 PQL458929:PQM458937 QAH458929:QAI458937 QKD458929:QKE458937 QTZ458929:QUA458937 RDV458929:RDW458937 RNR458929:RNS458937 RXN458929:RXO458937 SHJ458929:SHK458937 SRF458929:SRG458937 TBB458929:TBC458937 TKX458929:TKY458937 TUT458929:TUU458937 UEP458929:UEQ458937 UOL458929:UOM458937 UYH458929:UYI458937 VID458929:VIE458937 VRZ458929:VSA458937 WBV458929:WBW458937 WLR458929:WLS458937 WVN458929:WVO458937 F524465:G524473 JB524465:JC524473 SX524465:SY524473 ACT524465:ACU524473 AMP524465:AMQ524473 AWL524465:AWM524473 BGH524465:BGI524473 BQD524465:BQE524473 BZZ524465:CAA524473 CJV524465:CJW524473 CTR524465:CTS524473 DDN524465:DDO524473 DNJ524465:DNK524473 DXF524465:DXG524473 EHB524465:EHC524473 EQX524465:EQY524473 FAT524465:FAU524473 FKP524465:FKQ524473 FUL524465:FUM524473 GEH524465:GEI524473 GOD524465:GOE524473 GXZ524465:GYA524473 HHV524465:HHW524473 HRR524465:HRS524473 IBN524465:IBO524473 ILJ524465:ILK524473 IVF524465:IVG524473 JFB524465:JFC524473 JOX524465:JOY524473 JYT524465:JYU524473 KIP524465:KIQ524473 KSL524465:KSM524473 LCH524465:LCI524473 LMD524465:LME524473 LVZ524465:LWA524473 MFV524465:MFW524473 MPR524465:MPS524473 MZN524465:MZO524473 NJJ524465:NJK524473 NTF524465:NTG524473 ODB524465:ODC524473 OMX524465:OMY524473 OWT524465:OWU524473 PGP524465:PGQ524473 PQL524465:PQM524473 QAH524465:QAI524473 QKD524465:QKE524473 QTZ524465:QUA524473 RDV524465:RDW524473 RNR524465:RNS524473 RXN524465:RXO524473 SHJ524465:SHK524473 SRF524465:SRG524473 TBB524465:TBC524473 TKX524465:TKY524473 TUT524465:TUU524473 UEP524465:UEQ524473 UOL524465:UOM524473 UYH524465:UYI524473 VID524465:VIE524473 VRZ524465:VSA524473 WBV524465:WBW524473 WLR524465:WLS524473 WVN524465:WVO524473 F590001:G590009 JB590001:JC590009 SX590001:SY590009 ACT590001:ACU590009 AMP590001:AMQ590009 AWL590001:AWM590009 BGH590001:BGI590009 BQD590001:BQE590009 BZZ590001:CAA590009 CJV590001:CJW590009 CTR590001:CTS590009 DDN590001:DDO590009 DNJ590001:DNK590009 DXF590001:DXG590009 EHB590001:EHC590009 EQX590001:EQY590009 FAT590001:FAU590009 FKP590001:FKQ590009 FUL590001:FUM590009 GEH590001:GEI590009 GOD590001:GOE590009 GXZ590001:GYA590009 HHV590001:HHW590009 HRR590001:HRS590009 IBN590001:IBO590009 ILJ590001:ILK590009 IVF590001:IVG590009 JFB590001:JFC590009 JOX590001:JOY590009 JYT590001:JYU590009 KIP590001:KIQ590009 KSL590001:KSM590009 LCH590001:LCI590009 LMD590001:LME590009 LVZ590001:LWA590009 MFV590001:MFW590009 MPR590001:MPS590009 MZN590001:MZO590009 NJJ590001:NJK590009 NTF590001:NTG590009 ODB590001:ODC590009 OMX590001:OMY590009 OWT590001:OWU590009 PGP590001:PGQ590009 PQL590001:PQM590009 QAH590001:QAI590009 QKD590001:QKE590009 QTZ590001:QUA590009 RDV590001:RDW590009 RNR590001:RNS590009 RXN590001:RXO590009 SHJ590001:SHK590009 SRF590001:SRG590009 TBB590001:TBC590009 TKX590001:TKY590009 TUT590001:TUU590009 UEP590001:UEQ590009 UOL590001:UOM590009 UYH590001:UYI590009 VID590001:VIE590009 VRZ590001:VSA590009 WBV590001:WBW590009 WLR590001:WLS590009 WVN590001:WVO590009 F655537:G655545 JB655537:JC655545 SX655537:SY655545 ACT655537:ACU655545 AMP655537:AMQ655545 AWL655537:AWM655545 BGH655537:BGI655545 BQD655537:BQE655545 BZZ655537:CAA655545 CJV655537:CJW655545 CTR655537:CTS655545 DDN655537:DDO655545 DNJ655537:DNK655545 DXF655537:DXG655545 EHB655537:EHC655545 EQX655537:EQY655545 FAT655537:FAU655545 FKP655537:FKQ655545 FUL655537:FUM655545 GEH655537:GEI655545 GOD655537:GOE655545 GXZ655537:GYA655545 HHV655537:HHW655545 HRR655537:HRS655545 IBN655537:IBO655545 ILJ655537:ILK655545 IVF655537:IVG655545 JFB655537:JFC655545 JOX655537:JOY655545 JYT655537:JYU655545 KIP655537:KIQ655545 KSL655537:KSM655545 LCH655537:LCI655545 LMD655537:LME655545 LVZ655537:LWA655545 MFV655537:MFW655545 MPR655537:MPS655545 MZN655537:MZO655545 NJJ655537:NJK655545 NTF655537:NTG655545 ODB655537:ODC655545 OMX655537:OMY655545 OWT655537:OWU655545 PGP655537:PGQ655545 PQL655537:PQM655545 QAH655537:QAI655545 QKD655537:QKE655545 QTZ655537:QUA655545 RDV655537:RDW655545 RNR655537:RNS655545 RXN655537:RXO655545 SHJ655537:SHK655545 SRF655537:SRG655545 TBB655537:TBC655545 TKX655537:TKY655545 TUT655537:TUU655545 UEP655537:UEQ655545 UOL655537:UOM655545 UYH655537:UYI655545 VID655537:VIE655545 VRZ655537:VSA655545 WBV655537:WBW655545 WLR655537:WLS655545 WVN655537:WVO655545 F721073:G721081 JB721073:JC721081 SX721073:SY721081 ACT721073:ACU721081 AMP721073:AMQ721081 AWL721073:AWM721081 BGH721073:BGI721081 BQD721073:BQE721081 BZZ721073:CAA721081 CJV721073:CJW721081 CTR721073:CTS721081 DDN721073:DDO721081 DNJ721073:DNK721081 DXF721073:DXG721081 EHB721073:EHC721081 EQX721073:EQY721081 FAT721073:FAU721081 FKP721073:FKQ721081 FUL721073:FUM721081 GEH721073:GEI721081 GOD721073:GOE721081 GXZ721073:GYA721081 HHV721073:HHW721081 HRR721073:HRS721081 IBN721073:IBO721081 ILJ721073:ILK721081 IVF721073:IVG721081 JFB721073:JFC721081 JOX721073:JOY721081 JYT721073:JYU721081 KIP721073:KIQ721081 KSL721073:KSM721081 LCH721073:LCI721081 LMD721073:LME721081 LVZ721073:LWA721081 MFV721073:MFW721081 MPR721073:MPS721081 MZN721073:MZO721081 NJJ721073:NJK721081 NTF721073:NTG721081 ODB721073:ODC721081 OMX721073:OMY721081 OWT721073:OWU721081 PGP721073:PGQ721081 PQL721073:PQM721081 QAH721073:QAI721081 QKD721073:QKE721081 QTZ721073:QUA721081 RDV721073:RDW721081 RNR721073:RNS721081 RXN721073:RXO721081 SHJ721073:SHK721081 SRF721073:SRG721081 TBB721073:TBC721081 TKX721073:TKY721081 TUT721073:TUU721081 UEP721073:UEQ721081 UOL721073:UOM721081 UYH721073:UYI721081 VID721073:VIE721081 VRZ721073:VSA721081 WBV721073:WBW721081 WLR721073:WLS721081 WVN721073:WVO721081 F786609:G786617 JB786609:JC786617 SX786609:SY786617 ACT786609:ACU786617 AMP786609:AMQ786617 AWL786609:AWM786617 BGH786609:BGI786617 BQD786609:BQE786617 BZZ786609:CAA786617 CJV786609:CJW786617 CTR786609:CTS786617 DDN786609:DDO786617 DNJ786609:DNK786617 DXF786609:DXG786617 EHB786609:EHC786617 EQX786609:EQY786617 FAT786609:FAU786617 FKP786609:FKQ786617 FUL786609:FUM786617 GEH786609:GEI786617 GOD786609:GOE786617 GXZ786609:GYA786617 HHV786609:HHW786617 HRR786609:HRS786617 IBN786609:IBO786617 ILJ786609:ILK786617 IVF786609:IVG786617 JFB786609:JFC786617 JOX786609:JOY786617 JYT786609:JYU786617 KIP786609:KIQ786617 KSL786609:KSM786617 LCH786609:LCI786617 LMD786609:LME786617 LVZ786609:LWA786617 MFV786609:MFW786617 MPR786609:MPS786617 MZN786609:MZO786617 NJJ786609:NJK786617 NTF786609:NTG786617 ODB786609:ODC786617 OMX786609:OMY786617 OWT786609:OWU786617 PGP786609:PGQ786617 PQL786609:PQM786617 QAH786609:QAI786617 QKD786609:QKE786617 QTZ786609:QUA786617 RDV786609:RDW786617 RNR786609:RNS786617 RXN786609:RXO786617 SHJ786609:SHK786617 SRF786609:SRG786617 TBB786609:TBC786617 TKX786609:TKY786617 TUT786609:TUU786617 UEP786609:UEQ786617 UOL786609:UOM786617 UYH786609:UYI786617 VID786609:VIE786617 VRZ786609:VSA786617 WBV786609:WBW786617 WLR786609:WLS786617 WVN786609:WVO786617 F852145:G852153 JB852145:JC852153 SX852145:SY852153 ACT852145:ACU852153 AMP852145:AMQ852153 AWL852145:AWM852153 BGH852145:BGI852153 BQD852145:BQE852153 BZZ852145:CAA852153 CJV852145:CJW852153 CTR852145:CTS852153 DDN852145:DDO852153 DNJ852145:DNK852153 DXF852145:DXG852153 EHB852145:EHC852153 EQX852145:EQY852153 FAT852145:FAU852153 FKP852145:FKQ852153 FUL852145:FUM852153 GEH852145:GEI852153 GOD852145:GOE852153 GXZ852145:GYA852153 HHV852145:HHW852153 HRR852145:HRS852153 IBN852145:IBO852153 ILJ852145:ILK852153 IVF852145:IVG852153 JFB852145:JFC852153 JOX852145:JOY852153 JYT852145:JYU852153 KIP852145:KIQ852153 KSL852145:KSM852153 LCH852145:LCI852153 LMD852145:LME852153 LVZ852145:LWA852153 MFV852145:MFW852153 MPR852145:MPS852153 MZN852145:MZO852153 NJJ852145:NJK852153 NTF852145:NTG852153 ODB852145:ODC852153 OMX852145:OMY852153 OWT852145:OWU852153 PGP852145:PGQ852153 PQL852145:PQM852153 QAH852145:QAI852153 QKD852145:QKE852153 QTZ852145:QUA852153 RDV852145:RDW852153 RNR852145:RNS852153 RXN852145:RXO852153 SHJ852145:SHK852153 SRF852145:SRG852153 TBB852145:TBC852153 TKX852145:TKY852153 TUT852145:TUU852153 UEP852145:UEQ852153 UOL852145:UOM852153 UYH852145:UYI852153 VID852145:VIE852153 VRZ852145:VSA852153 WBV852145:WBW852153 WLR852145:WLS852153 WVN852145:WVO852153 F917681:G917689 JB917681:JC917689 SX917681:SY917689 ACT917681:ACU917689 AMP917681:AMQ917689 AWL917681:AWM917689 BGH917681:BGI917689 BQD917681:BQE917689 BZZ917681:CAA917689 CJV917681:CJW917689 CTR917681:CTS917689 DDN917681:DDO917689 DNJ917681:DNK917689 DXF917681:DXG917689 EHB917681:EHC917689 EQX917681:EQY917689 FAT917681:FAU917689 FKP917681:FKQ917689 FUL917681:FUM917689 GEH917681:GEI917689 GOD917681:GOE917689 GXZ917681:GYA917689 HHV917681:HHW917689 HRR917681:HRS917689 IBN917681:IBO917689 ILJ917681:ILK917689 IVF917681:IVG917689 JFB917681:JFC917689 JOX917681:JOY917689 JYT917681:JYU917689 KIP917681:KIQ917689 KSL917681:KSM917689 LCH917681:LCI917689 LMD917681:LME917689 LVZ917681:LWA917689 MFV917681:MFW917689 MPR917681:MPS917689 MZN917681:MZO917689 NJJ917681:NJK917689 NTF917681:NTG917689 ODB917681:ODC917689 OMX917681:OMY917689 OWT917681:OWU917689 PGP917681:PGQ917689 PQL917681:PQM917689 QAH917681:QAI917689 QKD917681:QKE917689 QTZ917681:QUA917689 RDV917681:RDW917689 RNR917681:RNS917689 RXN917681:RXO917689 SHJ917681:SHK917689 SRF917681:SRG917689 TBB917681:TBC917689 TKX917681:TKY917689 TUT917681:TUU917689 UEP917681:UEQ917689 UOL917681:UOM917689 UYH917681:UYI917689 VID917681:VIE917689 VRZ917681:VSA917689 WBV917681:WBW917689 WLR917681:WLS917689 WVN917681:WVO917689 F983217:G983225 JB983217:JC983225 SX983217:SY983225 ACT983217:ACU983225 AMP983217:AMQ983225 AWL983217:AWM983225 BGH983217:BGI983225 BQD983217:BQE983225 BZZ983217:CAA983225 CJV983217:CJW983225 CTR983217:CTS983225 DDN983217:DDO983225 DNJ983217:DNK983225 DXF983217:DXG983225 EHB983217:EHC983225 EQX983217:EQY983225 FAT983217:FAU983225 FKP983217:FKQ983225 FUL983217:FUM983225 GEH983217:GEI983225 GOD983217:GOE983225 GXZ983217:GYA983225 HHV983217:HHW983225 HRR983217:HRS983225 IBN983217:IBO983225 ILJ983217:ILK983225 IVF983217:IVG983225 JFB983217:JFC983225 JOX983217:JOY983225 JYT983217:JYU983225 KIP983217:KIQ983225 KSL983217:KSM983225 LCH983217:LCI983225 LMD983217:LME983225 LVZ983217:LWA983225 MFV983217:MFW983225 MPR983217:MPS983225 MZN983217:MZO983225 NJJ983217:NJK983225 NTF983217:NTG983225 ODB983217:ODC983225 OMX983217:OMY983225 OWT983217:OWU983225 PGP983217:PGQ983225 PQL983217:PQM983225 QAH983217:QAI983225 QKD983217:QKE983225 QTZ983217:QUA983225 RDV983217:RDW983225 RNR983217:RNS983225 RXN983217:RXO983225 SHJ983217:SHK983225 SRF983217:SRG983225 TBB983217:TBC983225 TKX983217:TKY983225 TUT983217:TUU983225 UEP983217:UEQ983225 UOL983217:UOM983225 UYH983217:UYI983225 VID983217:VIE983225 VRZ983217:VSA983225 WBV983217:WBW983225 WLR983217:WLS983225 WVN983217:WVO983225 F109:G125 JB135:JC147 SX135:SY147 ACT135:ACU147 AMP135:AMQ147 AWL135:AWM147 BGH135:BGI147 BQD135:BQE147 BZZ135:CAA147 CJV135:CJW147 CTR135:CTS147 DDN135:DDO147 DNJ135:DNK147 DXF135:DXG147 EHB135:EHC147 EQX135:EQY147 FAT135:FAU147 FKP135:FKQ147 FUL135:FUM147 GEH135:GEI147 GOD135:GOE147 GXZ135:GYA147 HHV135:HHW147 HRR135:HRS147 IBN135:IBO147 ILJ135:ILK147 IVF135:IVG147 JFB135:JFC147 JOX135:JOY147 JYT135:JYU147 KIP135:KIQ147 KSL135:KSM147 LCH135:LCI147 LMD135:LME147 LVZ135:LWA147 MFV135:MFW147 MPR135:MPS147 MZN135:MZO147 NJJ135:NJK147 NTF135:NTG147 ODB135:ODC147 OMX135:OMY147 OWT135:OWU147 PGP135:PGQ147 PQL135:PQM147 QAH135:QAI147 QKD135:QKE147 QTZ135:QUA147 RDV135:RDW147 RNR135:RNS147 RXN135:RXO147 SHJ135:SHK147 SRF135:SRG147 TBB135:TBC147 TKX135:TKY147 TUT135:TUU147 UEP135:UEQ147 UOL135:UOM147 UYH135:UYI147 VID135:VIE147 VRZ135:VSA147 WBV135:WBW147 WLR135:WLS147 WVN135:WVO147 F65658:G65666 JB65658:JC65666 SX65658:SY65666 ACT65658:ACU65666 AMP65658:AMQ65666 AWL65658:AWM65666 BGH65658:BGI65666 BQD65658:BQE65666 BZZ65658:CAA65666 CJV65658:CJW65666 CTR65658:CTS65666 DDN65658:DDO65666 DNJ65658:DNK65666 DXF65658:DXG65666 EHB65658:EHC65666 EQX65658:EQY65666 FAT65658:FAU65666 FKP65658:FKQ65666 FUL65658:FUM65666 GEH65658:GEI65666 GOD65658:GOE65666 GXZ65658:GYA65666 HHV65658:HHW65666 HRR65658:HRS65666 IBN65658:IBO65666 ILJ65658:ILK65666 IVF65658:IVG65666 JFB65658:JFC65666 JOX65658:JOY65666 JYT65658:JYU65666 KIP65658:KIQ65666 KSL65658:KSM65666 LCH65658:LCI65666 LMD65658:LME65666 LVZ65658:LWA65666 MFV65658:MFW65666 MPR65658:MPS65666 MZN65658:MZO65666 NJJ65658:NJK65666 NTF65658:NTG65666 ODB65658:ODC65666 OMX65658:OMY65666 OWT65658:OWU65666 PGP65658:PGQ65666 PQL65658:PQM65666 QAH65658:QAI65666 QKD65658:QKE65666 QTZ65658:QUA65666 RDV65658:RDW65666 RNR65658:RNS65666 RXN65658:RXO65666 SHJ65658:SHK65666 SRF65658:SRG65666 TBB65658:TBC65666 TKX65658:TKY65666 TUT65658:TUU65666 UEP65658:UEQ65666 UOL65658:UOM65666 UYH65658:UYI65666 VID65658:VIE65666 VRZ65658:VSA65666 WBV65658:WBW65666 WLR65658:WLS65666 WVN65658:WVO65666 F131194:G131202 JB131194:JC131202 SX131194:SY131202 ACT131194:ACU131202 AMP131194:AMQ131202 AWL131194:AWM131202 BGH131194:BGI131202 BQD131194:BQE131202 BZZ131194:CAA131202 CJV131194:CJW131202 CTR131194:CTS131202 DDN131194:DDO131202 DNJ131194:DNK131202 DXF131194:DXG131202 EHB131194:EHC131202 EQX131194:EQY131202 FAT131194:FAU131202 FKP131194:FKQ131202 FUL131194:FUM131202 GEH131194:GEI131202 GOD131194:GOE131202 GXZ131194:GYA131202 HHV131194:HHW131202 HRR131194:HRS131202 IBN131194:IBO131202 ILJ131194:ILK131202 IVF131194:IVG131202 JFB131194:JFC131202 JOX131194:JOY131202 JYT131194:JYU131202 KIP131194:KIQ131202 KSL131194:KSM131202 LCH131194:LCI131202 LMD131194:LME131202 LVZ131194:LWA131202 MFV131194:MFW131202 MPR131194:MPS131202 MZN131194:MZO131202 NJJ131194:NJK131202 NTF131194:NTG131202 ODB131194:ODC131202 OMX131194:OMY131202 OWT131194:OWU131202 PGP131194:PGQ131202 PQL131194:PQM131202 QAH131194:QAI131202 QKD131194:QKE131202 QTZ131194:QUA131202 RDV131194:RDW131202 RNR131194:RNS131202 RXN131194:RXO131202 SHJ131194:SHK131202 SRF131194:SRG131202 TBB131194:TBC131202 TKX131194:TKY131202 TUT131194:TUU131202 UEP131194:UEQ131202 UOL131194:UOM131202 UYH131194:UYI131202 VID131194:VIE131202 VRZ131194:VSA131202 WBV131194:WBW131202 WLR131194:WLS131202 WVN131194:WVO131202 F196730:G196738 JB196730:JC196738 SX196730:SY196738 ACT196730:ACU196738 AMP196730:AMQ196738 AWL196730:AWM196738 BGH196730:BGI196738 BQD196730:BQE196738 BZZ196730:CAA196738 CJV196730:CJW196738 CTR196730:CTS196738 DDN196730:DDO196738 DNJ196730:DNK196738 DXF196730:DXG196738 EHB196730:EHC196738 EQX196730:EQY196738 FAT196730:FAU196738 FKP196730:FKQ196738 FUL196730:FUM196738 GEH196730:GEI196738 GOD196730:GOE196738 GXZ196730:GYA196738 HHV196730:HHW196738 HRR196730:HRS196738 IBN196730:IBO196738 ILJ196730:ILK196738 IVF196730:IVG196738 JFB196730:JFC196738 JOX196730:JOY196738 JYT196730:JYU196738 KIP196730:KIQ196738 KSL196730:KSM196738 LCH196730:LCI196738 LMD196730:LME196738 LVZ196730:LWA196738 MFV196730:MFW196738 MPR196730:MPS196738 MZN196730:MZO196738 NJJ196730:NJK196738 NTF196730:NTG196738 ODB196730:ODC196738 OMX196730:OMY196738 OWT196730:OWU196738 PGP196730:PGQ196738 PQL196730:PQM196738 QAH196730:QAI196738 QKD196730:QKE196738 QTZ196730:QUA196738 RDV196730:RDW196738 RNR196730:RNS196738 RXN196730:RXO196738 SHJ196730:SHK196738 SRF196730:SRG196738 TBB196730:TBC196738 TKX196730:TKY196738 TUT196730:TUU196738 UEP196730:UEQ196738 UOL196730:UOM196738 UYH196730:UYI196738 VID196730:VIE196738 VRZ196730:VSA196738 WBV196730:WBW196738 WLR196730:WLS196738 WVN196730:WVO196738 F262266:G262274 JB262266:JC262274 SX262266:SY262274 ACT262266:ACU262274 AMP262266:AMQ262274 AWL262266:AWM262274 BGH262266:BGI262274 BQD262266:BQE262274 BZZ262266:CAA262274 CJV262266:CJW262274 CTR262266:CTS262274 DDN262266:DDO262274 DNJ262266:DNK262274 DXF262266:DXG262274 EHB262266:EHC262274 EQX262266:EQY262274 FAT262266:FAU262274 FKP262266:FKQ262274 FUL262266:FUM262274 GEH262266:GEI262274 GOD262266:GOE262274 GXZ262266:GYA262274 HHV262266:HHW262274 HRR262266:HRS262274 IBN262266:IBO262274 ILJ262266:ILK262274 IVF262266:IVG262274 JFB262266:JFC262274 JOX262266:JOY262274 JYT262266:JYU262274 KIP262266:KIQ262274 KSL262266:KSM262274 LCH262266:LCI262274 LMD262266:LME262274 LVZ262266:LWA262274 MFV262266:MFW262274 MPR262266:MPS262274 MZN262266:MZO262274 NJJ262266:NJK262274 NTF262266:NTG262274 ODB262266:ODC262274 OMX262266:OMY262274 OWT262266:OWU262274 PGP262266:PGQ262274 PQL262266:PQM262274 QAH262266:QAI262274 QKD262266:QKE262274 QTZ262266:QUA262274 RDV262266:RDW262274 RNR262266:RNS262274 RXN262266:RXO262274 SHJ262266:SHK262274 SRF262266:SRG262274 TBB262266:TBC262274 TKX262266:TKY262274 TUT262266:TUU262274 UEP262266:UEQ262274 UOL262266:UOM262274 UYH262266:UYI262274 VID262266:VIE262274 VRZ262266:VSA262274 WBV262266:WBW262274 WLR262266:WLS262274 WVN262266:WVO262274 F327802:G327810 JB327802:JC327810 SX327802:SY327810 ACT327802:ACU327810 AMP327802:AMQ327810 AWL327802:AWM327810 BGH327802:BGI327810 BQD327802:BQE327810 BZZ327802:CAA327810 CJV327802:CJW327810 CTR327802:CTS327810 DDN327802:DDO327810 DNJ327802:DNK327810 DXF327802:DXG327810 EHB327802:EHC327810 EQX327802:EQY327810 FAT327802:FAU327810 FKP327802:FKQ327810 FUL327802:FUM327810 GEH327802:GEI327810 GOD327802:GOE327810 GXZ327802:GYA327810 HHV327802:HHW327810 HRR327802:HRS327810 IBN327802:IBO327810 ILJ327802:ILK327810 IVF327802:IVG327810 JFB327802:JFC327810 JOX327802:JOY327810 JYT327802:JYU327810 KIP327802:KIQ327810 KSL327802:KSM327810 LCH327802:LCI327810 LMD327802:LME327810 LVZ327802:LWA327810 MFV327802:MFW327810 MPR327802:MPS327810 MZN327802:MZO327810 NJJ327802:NJK327810 NTF327802:NTG327810 ODB327802:ODC327810 OMX327802:OMY327810 OWT327802:OWU327810 PGP327802:PGQ327810 PQL327802:PQM327810 QAH327802:QAI327810 QKD327802:QKE327810 QTZ327802:QUA327810 RDV327802:RDW327810 RNR327802:RNS327810 RXN327802:RXO327810 SHJ327802:SHK327810 SRF327802:SRG327810 TBB327802:TBC327810 TKX327802:TKY327810 TUT327802:TUU327810 UEP327802:UEQ327810 UOL327802:UOM327810 UYH327802:UYI327810 VID327802:VIE327810 VRZ327802:VSA327810 WBV327802:WBW327810 WLR327802:WLS327810 WVN327802:WVO327810 F393338:G393346 JB393338:JC393346 SX393338:SY393346 ACT393338:ACU393346 AMP393338:AMQ393346 AWL393338:AWM393346 BGH393338:BGI393346 BQD393338:BQE393346 BZZ393338:CAA393346 CJV393338:CJW393346 CTR393338:CTS393346 DDN393338:DDO393346 DNJ393338:DNK393346 DXF393338:DXG393346 EHB393338:EHC393346 EQX393338:EQY393346 FAT393338:FAU393346 FKP393338:FKQ393346 FUL393338:FUM393346 GEH393338:GEI393346 GOD393338:GOE393346 GXZ393338:GYA393346 HHV393338:HHW393346 HRR393338:HRS393346 IBN393338:IBO393346 ILJ393338:ILK393346 IVF393338:IVG393346 JFB393338:JFC393346 JOX393338:JOY393346 JYT393338:JYU393346 KIP393338:KIQ393346 KSL393338:KSM393346 LCH393338:LCI393346 LMD393338:LME393346 LVZ393338:LWA393346 MFV393338:MFW393346 MPR393338:MPS393346 MZN393338:MZO393346 NJJ393338:NJK393346 NTF393338:NTG393346 ODB393338:ODC393346 OMX393338:OMY393346 OWT393338:OWU393346 PGP393338:PGQ393346 PQL393338:PQM393346 QAH393338:QAI393346 QKD393338:QKE393346 QTZ393338:QUA393346 RDV393338:RDW393346 RNR393338:RNS393346 RXN393338:RXO393346 SHJ393338:SHK393346 SRF393338:SRG393346 TBB393338:TBC393346 TKX393338:TKY393346 TUT393338:TUU393346 UEP393338:UEQ393346 UOL393338:UOM393346 UYH393338:UYI393346 VID393338:VIE393346 VRZ393338:VSA393346 WBV393338:WBW393346 WLR393338:WLS393346 WVN393338:WVO393346 F458874:G458882 JB458874:JC458882 SX458874:SY458882 ACT458874:ACU458882 AMP458874:AMQ458882 AWL458874:AWM458882 BGH458874:BGI458882 BQD458874:BQE458882 BZZ458874:CAA458882 CJV458874:CJW458882 CTR458874:CTS458882 DDN458874:DDO458882 DNJ458874:DNK458882 DXF458874:DXG458882 EHB458874:EHC458882 EQX458874:EQY458882 FAT458874:FAU458882 FKP458874:FKQ458882 FUL458874:FUM458882 GEH458874:GEI458882 GOD458874:GOE458882 GXZ458874:GYA458882 HHV458874:HHW458882 HRR458874:HRS458882 IBN458874:IBO458882 ILJ458874:ILK458882 IVF458874:IVG458882 JFB458874:JFC458882 JOX458874:JOY458882 JYT458874:JYU458882 KIP458874:KIQ458882 KSL458874:KSM458882 LCH458874:LCI458882 LMD458874:LME458882 LVZ458874:LWA458882 MFV458874:MFW458882 MPR458874:MPS458882 MZN458874:MZO458882 NJJ458874:NJK458882 NTF458874:NTG458882 ODB458874:ODC458882 OMX458874:OMY458882 OWT458874:OWU458882 PGP458874:PGQ458882 PQL458874:PQM458882 QAH458874:QAI458882 QKD458874:QKE458882 QTZ458874:QUA458882 RDV458874:RDW458882 RNR458874:RNS458882 RXN458874:RXO458882 SHJ458874:SHK458882 SRF458874:SRG458882 TBB458874:TBC458882 TKX458874:TKY458882 TUT458874:TUU458882 UEP458874:UEQ458882 UOL458874:UOM458882 UYH458874:UYI458882 VID458874:VIE458882 VRZ458874:VSA458882 WBV458874:WBW458882 WLR458874:WLS458882 WVN458874:WVO458882 F524410:G524418 JB524410:JC524418 SX524410:SY524418 ACT524410:ACU524418 AMP524410:AMQ524418 AWL524410:AWM524418 BGH524410:BGI524418 BQD524410:BQE524418 BZZ524410:CAA524418 CJV524410:CJW524418 CTR524410:CTS524418 DDN524410:DDO524418 DNJ524410:DNK524418 DXF524410:DXG524418 EHB524410:EHC524418 EQX524410:EQY524418 FAT524410:FAU524418 FKP524410:FKQ524418 FUL524410:FUM524418 GEH524410:GEI524418 GOD524410:GOE524418 GXZ524410:GYA524418 HHV524410:HHW524418 HRR524410:HRS524418 IBN524410:IBO524418 ILJ524410:ILK524418 IVF524410:IVG524418 JFB524410:JFC524418 JOX524410:JOY524418 JYT524410:JYU524418 KIP524410:KIQ524418 KSL524410:KSM524418 LCH524410:LCI524418 LMD524410:LME524418 LVZ524410:LWA524418 MFV524410:MFW524418 MPR524410:MPS524418 MZN524410:MZO524418 NJJ524410:NJK524418 NTF524410:NTG524418 ODB524410:ODC524418 OMX524410:OMY524418 OWT524410:OWU524418 PGP524410:PGQ524418 PQL524410:PQM524418 QAH524410:QAI524418 QKD524410:QKE524418 QTZ524410:QUA524418 RDV524410:RDW524418 RNR524410:RNS524418 RXN524410:RXO524418 SHJ524410:SHK524418 SRF524410:SRG524418 TBB524410:TBC524418 TKX524410:TKY524418 TUT524410:TUU524418 UEP524410:UEQ524418 UOL524410:UOM524418 UYH524410:UYI524418 VID524410:VIE524418 VRZ524410:VSA524418 WBV524410:WBW524418 WLR524410:WLS524418 WVN524410:WVO524418 F589946:G589954 JB589946:JC589954 SX589946:SY589954 ACT589946:ACU589954 AMP589946:AMQ589954 AWL589946:AWM589954 BGH589946:BGI589954 BQD589946:BQE589954 BZZ589946:CAA589954 CJV589946:CJW589954 CTR589946:CTS589954 DDN589946:DDO589954 DNJ589946:DNK589954 DXF589946:DXG589954 EHB589946:EHC589954 EQX589946:EQY589954 FAT589946:FAU589954 FKP589946:FKQ589954 FUL589946:FUM589954 GEH589946:GEI589954 GOD589946:GOE589954 GXZ589946:GYA589954 HHV589946:HHW589954 HRR589946:HRS589954 IBN589946:IBO589954 ILJ589946:ILK589954 IVF589946:IVG589954 JFB589946:JFC589954 JOX589946:JOY589954 JYT589946:JYU589954 KIP589946:KIQ589954 KSL589946:KSM589954 LCH589946:LCI589954 LMD589946:LME589954 LVZ589946:LWA589954 MFV589946:MFW589954 MPR589946:MPS589954 MZN589946:MZO589954 NJJ589946:NJK589954 NTF589946:NTG589954 ODB589946:ODC589954 OMX589946:OMY589954 OWT589946:OWU589954 PGP589946:PGQ589954 PQL589946:PQM589954 QAH589946:QAI589954 QKD589946:QKE589954 QTZ589946:QUA589954 RDV589946:RDW589954 RNR589946:RNS589954 RXN589946:RXO589954 SHJ589946:SHK589954 SRF589946:SRG589954 TBB589946:TBC589954 TKX589946:TKY589954 TUT589946:TUU589954 UEP589946:UEQ589954 UOL589946:UOM589954 UYH589946:UYI589954 VID589946:VIE589954 VRZ589946:VSA589954 WBV589946:WBW589954 WLR589946:WLS589954 WVN589946:WVO589954 F655482:G655490 JB655482:JC655490 SX655482:SY655490 ACT655482:ACU655490 AMP655482:AMQ655490 AWL655482:AWM655490 BGH655482:BGI655490 BQD655482:BQE655490 BZZ655482:CAA655490 CJV655482:CJW655490 CTR655482:CTS655490 DDN655482:DDO655490 DNJ655482:DNK655490 DXF655482:DXG655490 EHB655482:EHC655490 EQX655482:EQY655490 FAT655482:FAU655490 FKP655482:FKQ655490 FUL655482:FUM655490 GEH655482:GEI655490 GOD655482:GOE655490 GXZ655482:GYA655490 HHV655482:HHW655490 HRR655482:HRS655490 IBN655482:IBO655490 ILJ655482:ILK655490 IVF655482:IVG655490 JFB655482:JFC655490 JOX655482:JOY655490 JYT655482:JYU655490 KIP655482:KIQ655490 KSL655482:KSM655490 LCH655482:LCI655490 LMD655482:LME655490 LVZ655482:LWA655490 MFV655482:MFW655490 MPR655482:MPS655490 MZN655482:MZO655490 NJJ655482:NJK655490 NTF655482:NTG655490 ODB655482:ODC655490 OMX655482:OMY655490 OWT655482:OWU655490 PGP655482:PGQ655490 PQL655482:PQM655490 QAH655482:QAI655490 QKD655482:QKE655490 QTZ655482:QUA655490 RDV655482:RDW655490 RNR655482:RNS655490 RXN655482:RXO655490 SHJ655482:SHK655490 SRF655482:SRG655490 TBB655482:TBC655490 TKX655482:TKY655490 TUT655482:TUU655490 UEP655482:UEQ655490 UOL655482:UOM655490 UYH655482:UYI655490 VID655482:VIE655490 VRZ655482:VSA655490 WBV655482:WBW655490 WLR655482:WLS655490 WVN655482:WVO655490 F721018:G721026 JB721018:JC721026 SX721018:SY721026 ACT721018:ACU721026 AMP721018:AMQ721026 AWL721018:AWM721026 BGH721018:BGI721026 BQD721018:BQE721026 BZZ721018:CAA721026 CJV721018:CJW721026 CTR721018:CTS721026 DDN721018:DDO721026 DNJ721018:DNK721026 DXF721018:DXG721026 EHB721018:EHC721026 EQX721018:EQY721026 FAT721018:FAU721026 FKP721018:FKQ721026 FUL721018:FUM721026 GEH721018:GEI721026 GOD721018:GOE721026 GXZ721018:GYA721026 HHV721018:HHW721026 HRR721018:HRS721026 IBN721018:IBO721026 ILJ721018:ILK721026 IVF721018:IVG721026 JFB721018:JFC721026 JOX721018:JOY721026 JYT721018:JYU721026 KIP721018:KIQ721026 KSL721018:KSM721026 LCH721018:LCI721026 LMD721018:LME721026 LVZ721018:LWA721026 MFV721018:MFW721026 MPR721018:MPS721026 MZN721018:MZO721026 NJJ721018:NJK721026 NTF721018:NTG721026 ODB721018:ODC721026 OMX721018:OMY721026 OWT721018:OWU721026 PGP721018:PGQ721026 PQL721018:PQM721026 QAH721018:QAI721026 QKD721018:QKE721026 QTZ721018:QUA721026 RDV721018:RDW721026 RNR721018:RNS721026 RXN721018:RXO721026 SHJ721018:SHK721026 SRF721018:SRG721026 TBB721018:TBC721026 TKX721018:TKY721026 TUT721018:TUU721026 UEP721018:UEQ721026 UOL721018:UOM721026 UYH721018:UYI721026 VID721018:VIE721026 VRZ721018:VSA721026 WBV721018:WBW721026 WLR721018:WLS721026 WVN721018:WVO721026 F786554:G786562 JB786554:JC786562 SX786554:SY786562 ACT786554:ACU786562 AMP786554:AMQ786562 AWL786554:AWM786562 BGH786554:BGI786562 BQD786554:BQE786562 BZZ786554:CAA786562 CJV786554:CJW786562 CTR786554:CTS786562 DDN786554:DDO786562 DNJ786554:DNK786562 DXF786554:DXG786562 EHB786554:EHC786562 EQX786554:EQY786562 FAT786554:FAU786562 FKP786554:FKQ786562 FUL786554:FUM786562 GEH786554:GEI786562 GOD786554:GOE786562 GXZ786554:GYA786562 HHV786554:HHW786562 HRR786554:HRS786562 IBN786554:IBO786562 ILJ786554:ILK786562 IVF786554:IVG786562 JFB786554:JFC786562 JOX786554:JOY786562 JYT786554:JYU786562 KIP786554:KIQ786562 KSL786554:KSM786562 LCH786554:LCI786562 LMD786554:LME786562 LVZ786554:LWA786562 MFV786554:MFW786562 MPR786554:MPS786562 MZN786554:MZO786562 NJJ786554:NJK786562 NTF786554:NTG786562 ODB786554:ODC786562 OMX786554:OMY786562 OWT786554:OWU786562 PGP786554:PGQ786562 PQL786554:PQM786562 QAH786554:QAI786562 QKD786554:QKE786562 QTZ786554:QUA786562 RDV786554:RDW786562 RNR786554:RNS786562 RXN786554:RXO786562 SHJ786554:SHK786562 SRF786554:SRG786562 TBB786554:TBC786562 TKX786554:TKY786562 TUT786554:TUU786562 UEP786554:UEQ786562 UOL786554:UOM786562 UYH786554:UYI786562 VID786554:VIE786562 VRZ786554:VSA786562 WBV786554:WBW786562 WLR786554:WLS786562 WVN786554:WVO786562 F852090:G852098 JB852090:JC852098 SX852090:SY852098 ACT852090:ACU852098 AMP852090:AMQ852098 AWL852090:AWM852098 BGH852090:BGI852098 BQD852090:BQE852098 BZZ852090:CAA852098 CJV852090:CJW852098 CTR852090:CTS852098 DDN852090:DDO852098 DNJ852090:DNK852098 DXF852090:DXG852098 EHB852090:EHC852098 EQX852090:EQY852098 FAT852090:FAU852098 FKP852090:FKQ852098 FUL852090:FUM852098 GEH852090:GEI852098 GOD852090:GOE852098 GXZ852090:GYA852098 HHV852090:HHW852098 HRR852090:HRS852098 IBN852090:IBO852098 ILJ852090:ILK852098 IVF852090:IVG852098 JFB852090:JFC852098 JOX852090:JOY852098 JYT852090:JYU852098 KIP852090:KIQ852098 KSL852090:KSM852098 LCH852090:LCI852098 LMD852090:LME852098 LVZ852090:LWA852098 MFV852090:MFW852098 MPR852090:MPS852098 MZN852090:MZO852098 NJJ852090:NJK852098 NTF852090:NTG852098 ODB852090:ODC852098 OMX852090:OMY852098 OWT852090:OWU852098 PGP852090:PGQ852098 PQL852090:PQM852098 QAH852090:QAI852098 QKD852090:QKE852098 QTZ852090:QUA852098 RDV852090:RDW852098 RNR852090:RNS852098 RXN852090:RXO852098 SHJ852090:SHK852098 SRF852090:SRG852098 TBB852090:TBC852098 TKX852090:TKY852098 TUT852090:TUU852098 UEP852090:UEQ852098 UOL852090:UOM852098 UYH852090:UYI852098 VID852090:VIE852098 VRZ852090:VSA852098 WBV852090:WBW852098 WLR852090:WLS852098 WVN852090:WVO852098 F917626:G917634 JB917626:JC917634 SX917626:SY917634 ACT917626:ACU917634 AMP917626:AMQ917634 AWL917626:AWM917634 BGH917626:BGI917634 BQD917626:BQE917634 BZZ917626:CAA917634 CJV917626:CJW917634 CTR917626:CTS917634 DDN917626:DDO917634 DNJ917626:DNK917634 DXF917626:DXG917634 EHB917626:EHC917634 EQX917626:EQY917634 FAT917626:FAU917634 FKP917626:FKQ917634 FUL917626:FUM917634 GEH917626:GEI917634 GOD917626:GOE917634 GXZ917626:GYA917634 HHV917626:HHW917634 HRR917626:HRS917634 IBN917626:IBO917634 ILJ917626:ILK917634 IVF917626:IVG917634 JFB917626:JFC917634 JOX917626:JOY917634 JYT917626:JYU917634 KIP917626:KIQ917634 KSL917626:KSM917634 LCH917626:LCI917634 LMD917626:LME917634 LVZ917626:LWA917634 MFV917626:MFW917634 MPR917626:MPS917634 MZN917626:MZO917634 NJJ917626:NJK917634 NTF917626:NTG917634 ODB917626:ODC917634 OMX917626:OMY917634 OWT917626:OWU917634 PGP917626:PGQ917634 PQL917626:PQM917634 QAH917626:QAI917634 QKD917626:QKE917634 QTZ917626:QUA917634 RDV917626:RDW917634 RNR917626:RNS917634 RXN917626:RXO917634 SHJ917626:SHK917634 SRF917626:SRG917634 TBB917626:TBC917634 TKX917626:TKY917634 TUT917626:TUU917634 UEP917626:UEQ917634 UOL917626:UOM917634 UYH917626:UYI917634 VID917626:VIE917634 VRZ917626:VSA917634 WBV917626:WBW917634 WLR917626:WLS917634 WVN917626:WVO917634 F983162:G983170 JB983162:JC983170 SX983162:SY983170 ACT983162:ACU983170 AMP983162:AMQ983170 AWL983162:AWM983170 BGH983162:BGI983170 BQD983162:BQE983170 BZZ983162:CAA983170 CJV983162:CJW983170 CTR983162:CTS983170 DDN983162:DDO983170 DNJ983162:DNK983170 DXF983162:DXG983170 EHB983162:EHC983170 EQX983162:EQY983170 FAT983162:FAU983170 FKP983162:FKQ983170 FUL983162:FUM983170 GEH983162:GEI983170 GOD983162:GOE983170 GXZ983162:GYA983170 HHV983162:HHW983170 HRR983162:HRS983170 IBN983162:IBO983170 ILJ983162:ILK983170 IVF983162:IVG983170 JFB983162:JFC983170 JOX983162:JOY983170 JYT983162:JYU983170 KIP983162:KIQ983170 KSL983162:KSM983170 LCH983162:LCI983170 LMD983162:LME983170 LVZ983162:LWA983170 MFV983162:MFW983170 MPR983162:MPS983170 MZN983162:MZO983170 NJJ983162:NJK983170 NTF983162:NTG983170 ODB983162:ODC983170 OMX983162:OMY983170 OWT983162:OWU983170 PGP983162:PGQ983170 PQL983162:PQM983170 QAH983162:QAI983170 QKD983162:QKE983170 QTZ983162:QUA983170 RDV983162:RDW983170 RNR983162:RNS983170 RXN983162:RXO983170 SHJ983162:SHK983170 SRF983162:SRG983170 TBB983162:TBC983170 TKX983162:TKY983170 TUT983162:TUU983170 UEP983162:UEQ983170 UOL983162:UOM983170 UYH983162:UYI983170 VID983162:VIE983170 VRZ983162:VSA983170 WBV983162:WBW983170 WLR983162:WLS983170 WVN983162:WVO983170 F149:G150 JB149:JC150 SX149:SY150 ACT149:ACU150 AMP149:AMQ150 AWL149:AWM150 BGH149:BGI150 BQD149:BQE150 BZZ149:CAA150 CJV149:CJW150 CTR149:CTS150 DDN149:DDO150 DNJ149:DNK150 DXF149:DXG150 EHB149:EHC150 EQX149:EQY150 FAT149:FAU150 FKP149:FKQ150 FUL149:FUM150 GEH149:GEI150 GOD149:GOE150 GXZ149:GYA150 HHV149:HHW150 HRR149:HRS150 IBN149:IBO150 ILJ149:ILK150 IVF149:IVG150 JFB149:JFC150 JOX149:JOY150 JYT149:JYU150 KIP149:KIQ150 KSL149:KSM150 LCH149:LCI150 LMD149:LME150 LVZ149:LWA150 MFV149:MFW150 MPR149:MPS150 MZN149:MZO150 NJJ149:NJK150 NTF149:NTG150 ODB149:ODC150 OMX149:OMY150 OWT149:OWU150 PGP149:PGQ150 PQL149:PQM150 QAH149:QAI150 QKD149:QKE150 QTZ149:QUA150 RDV149:RDW150 RNR149:RNS150 RXN149:RXO150 SHJ149:SHK150 SRF149:SRG150 TBB149:TBC150 TKX149:TKY150 TUT149:TUU150 UEP149:UEQ150 UOL149:UOM150 UYH149:UYI150 VID149:VIE150 VRZ149:VSA150 WBV149:WBW150 WLR149:WLS150 WVN149:WVO150 F65668:G65669 JB65668:JC65669 SX65668:SY65669 ACT65668:ACU65669 AMP65668:AMQ65669 AWL65668:AWM65669 BGH65668:BGI65669 BQD65668:BQE65669 BZZ65668:CAA65669 CJV65668:CJW65669 CTR65668:CTS65669 DDN65668:DDO65669 DNJ65668:DNK65669 DXF65668:DXG65669 EHB65668:EHC65669 EQX65668:EQY65669 FAT65668:FAU65669 FKP65668:FKQ65669 FUL65668:FUM65669 GEH65668:GEI65669 GOD65668:GOE65669 GXZ65668:GYA65669 HHV65668:HHW65669 HRR65668:HRS65669 IBN65668:IBO65669 ILJ65668:ILK65669 IVF65668:IVG65669 JFB65668:JFC65669 JOX65668:JOY65669 JYT65668:JYU65669 KIP65668:KIQ65669 KSL65668:KSM65669 LCH65668:LCI65669 LMD65668:LME65669 LVZ65668:LWA65669 MFV65668:MFW65669 MPR65668:MPS65669 MZN65668:MZO65669 NJJ65668:NJK65669 NTF65668:NTG65669 ODB65668:ODC65669 OMX65668:OMY65669 OWT65668:OWU65669 PGP65668:PGQ65669 PQL65668:PQM65669 QAH65668:QAI65669 QKD65668:QKE65669 QTZ65668:QUA65669 RDV65668:RDW65669 RNR65668:RNS65669 RXN65668:RXO65669 SHJ65668:SHK65669 SRF65668:SRG65669 TBB65668:TBC65669 TKX65668:TKY65669 TUT65668:TUU65669 UEP65668:UEQ65669 UOL65668:UOM65669 UYH65668:UYI65669 VID65668:VIE65669 VRZ65668:VSA65669 WBV65668:WBW65669 WLR65668:WLS65669 WVN65668:WVO65669 F131204:G131205 JB131204:JC131205 SX131204:SY131205 ACT131204:ACU131205 AMP131204:AMQ131205 AWL131204:AWM131205 BGH131204:BGI131205 BQD131204:BQE131205 BZZ131204:CAA131205 CJV131204:CJW131205 CTR131204:CTS131205 DDN131204:DDO131205 DNJ131204:DNK131205 DXF131204:DXG131205 EHB131204:EHC131205 EQX131204:EQY131205 FAT131204:FAU131205 FKP131204:FKQ131205 FUL131204:FUM131205 GEH131204:GEI131205 GOD131204:GOE131205 GXZ131204:GYA131205 HHV131204:HHW131205 HRR131204:HRS131205 IBN131204:IBO131205 ILJ131204:ILK131205 IVF131204:IVG131205 JFB131204:JFC131205 JOX131204:JOY131205 JYT131204:JYU131205 KIP131204:KIQ131205 KSL131204:KSM131205 LCH131204:LCI131205 LMD131204:LME131205 LVZ131204:LWA131205 MFV131204:MFW131205 MPR131204:MPS131205 MZN131204:MZO131205 NJJ131204:NJK131205 NTF131204:NTG131205 ODB131204:ODC131205 OMX131204:OMY131205 OWT131204:OWU131205 PGP131204:PGQ131205 PQL131204:PQM131205 QAH131204:QAI131205 QKD131204:QKE131205 QTZ131204:QUA131205 RDV131204:RDW131205 RNR131204:RNS131205 RXN131204:RXO131205 SHJ131204:SHK131205 SRF131204:SRG131205 TBB131204:TBC131205 TKX131204:TKY131205 TUT131204:TUU131205 UEP131204:UEQ131205 UOL131204:UOM131205 UYH131204:UYI131205 VID131204:VIE131205 VRZ131204:VSA131205 WBV131204:WBW131205 WLR131204:WLS131205 WVN131204:WVO131205 F196740:G196741 JB196740:JC196741 SX196740:SY196741 ACT196740:ACU196741 AMP196740:AMQ196741 AWL196740:AWM196741 BGH196740:BGI196741 BQD196740:BQE196741 BZZ196740:CAA196741 CJV196740:CJW196741 CTR196740:CTS196741 DDN196740:DDO196741 DNJ196740:DNK196741 DXF196740:DXG196741 EHB196740:EHC196741 EQX196740:EQY196741 FAT196740:FAU196741 FKP196740:FKQ196741 FUL196740:FUM196741 GEH196740:GEI196741 GOD196740:GOE196741 GXZ196740:GYA196741 HHV196740:HHW196741 HRR196740:HRS196741 IBN196740:IBO196741 ILJ196740:ILK196741 IVF196740:IVG196741 JFB196740:JFC196741 JOX196740:JOY196741 JYT196740:JYU196741 KIP196740:KIQ196741 KSL196740:KSM196741 LCH196740:LCI196741 LMD196740:LME196741 LVZ196740:LWA196741 MFV196740:MFW196741 MPR196740:MPS196741 MZN196740:MZO196741 NJJ196740:NJK196741 NTF196740:NTG196741 ODB196740:ODC196741 OMX196740:OMY196741 OWT196740:OWU196741 PGP196740:PGQ196741 PQL196740:PQM196741 QAH196740:QAI196741 QKD196740:QKE196741 QTZ196740:QUA196741 RDV196740:RDW196741 RNR196740:RNS196741 RXN196740:RXO196741 SHJ196740:SHK196741 SRF196740:SRG196741 TBB196740:TBC196741 TKX196740:TKY196741 TUT196740:TUU196741 UEP196740:UEQ196741 UOL196740:UOM196741 UYH196740:UYI196741 VID196740:VIE196741 VRZ196740:VSA196741 WBV196740:WBW196741 WLR196740:WLS196741 WVN196740:WVO196741 F262276:G262277 JB262276:JC262277 SX262276:SY262277 ACT262276:ACU262277 AMP262276:AMQ262277 AWL262276:AWM262277 BGH262276:BGI262277 BQD262276:BQE262277 BZZ262276:CAA262277 CJV262276:CJW262277 CTR262276:CTS262277 DDN262276:DDO262277 DNJ262276:DNK262277 DXF262276:DXG262277 EHB262276:EHC262277 EQX262276:EQY262277 FAT262276:FAU262277 FKP262276:FKQ262277 FUL262276:FUM262277 GEH262276:GEI262277 GOD262276:GOE262277 GXZ262276:GYA262277 HHV262276:HHW262277 HRR262276:HRS262277 IBN262276:IBO262277 ILJ262276:ILK262277 IVF262276:IVG262277 JFB262276:JFC262277 JOX262276:JOY262277 JYT262276:JYU262277 KIP262276:KIQ262277 KSL262276:KSM262277 LCH262276:LCI262277 LMD262276:LME262277 LVZ262276:LWA262277 MFV262276:MFW262277 MPR262276:MPS262277 MZN262276:MZO262277 NJJ262276:NJK262277 NTF262276:NTG262277 ODB262276:ODC262277 OMX262276:OMY262277 OWT262276:OWU262277 PGP262276:PGQ262277 PQL262276:PQM262277 QAH262276:QAI262277 QKD262276:QKE262277 QTZ262276:QUA262277 RDV262276:RDW262277 RNR262276:RNS262277 RXN262276:RXO262277 SHJ262276:SHK262277 SRF262276:SRG262277 TBB262276:TBC262277 TKX262276:TKY262277 TUT262276:TUU262277 UEP262276:UEQ262277 UOL262276:UOM262277 UYH262276:UYI262277 VID262276:VIE262277 VRZ262276:VSA262277 WBV262276:WBW262277 WLR262276:WLS262277 WVN262276:WVO262277 F327812:G327813 JB327812:JC327813 SX327812:SY327813 ACT327812:ACU327813 AMP327812:AMQ327813 AWL327812:AWM327813 BGH327812:BGI327813 BQD327812:BQE327813 BZZ327812:CAA327813 CJV327812:CJW327813 CTR327812:CTS327813 DDN327812:DDO327813 DNJ327812:DNK327813 DXF327812:DXG327813 EHB327812:EHC327813 EQX327812:EQY327813 FAT327812:FAU327813 FKP327812:FKQ327813 FUL327812:FUM327813 GEH327812:GEI327813 GOD327812:GOE327813 GXZ327812:GYA327813 HHV327812:HHW327813 HRR327812:HRS327813 IBN327812:IBO327813 ILJ327812:ILK327813 IVF327812:IVG327813 JFB327812:JFC327813 JOX327812:JOY327813 JYT327812:JYU327813 KIP327812:KIQ327813 KSL327812:KSM327813 LCH327812:LCI327813 LMD327812:LME327813 LVZ327812:LWA327813 MFV327812:MFW327813 MPR327812:MPS327813 MZN327812:MZO327813 NJJ327812:NJK327813 NTF327812:NTG327813 ODB327812:ODC327813 OMX327812:OMY327813 OWT327812:OWU327813 PGP327812:PGQ327813 PQL327812:PQM327813 QAH327812:QAI327813 QKD327812:QKE327813 QTZ327812:QUA327813 RDV327812:RDW327813 RNR327812:RNS327813 RXN327812:RXO327813 SHJ327812:SHK327813 SRF327812:SRG327813 TBB327812:TBC327813 TKX327812:TKY327813 TUT327812:TUU327813 UEP327812:UEQ327813 UOL327812:UOM327813 UYH327812:UYI327813 VID327812:VIE327813 VRZ327812:VSA327813 WBV327812:WBW327813 WLR327812:WLS327813 WVN327812:WVO327813 F393348:G393349 JB393348:JC393349 SX393348:SY393349 ACT393348:ACU393349 AMP393348:AMQ393349 AWL393348:AWM393349 BGH393348:BGI393349 BQD393348:BQE393349 BZZ393348:CAA393349 CJV393348:CJW393349 CTR393348:CTS393349 DDN393348:DDO393349 DNJ393348:DNK393349 DXF393348:DXG393349 EHB393348:EHC393349 EQX393348:EQY393349 FAT393348:FAU393349 FKP393348:FKQ393349 FUL393348:FUM393349 GEH393348:GEI393349 GOD393348:GOE393349 GXZ393348:GYA393349 HHV393348:HHW393349 HRR393348:HRS393349 IBN393348:IBO393349 ILJ393348:ILK393349 IVF393348:IVG393349 JFB393348:JFC393349 JOX393348:JOY393349 JYT393348:JYU393349 KIP393348:KIQ393349 KSL393348:KSM393349 LCH393348:LCI393349 LMD393348:LME393349 LVZ393348:LWA393349 MFV393348:MFW393349 MPR393348:MPS393349 MZN393348:MZO393349 NJJ393348:NJK393349 NTF393348:NTG393349 ODB393348:ODC393349 OMX393348:OMY393349 OWT393348:OWU393349 PGP393348:PGQ393349 PQL393348:PQM393349 QAH393348:QAI393349 QKD393348:QKE393349 QTZ393348:QUA393349 RDV393348:RDW393349 RNR393348:RNS393349 RXN393348:RXO393349 SHJ393348:SHK393349 SRF393348:SRG393349 TBB393348:TBC393349 TKX393348:TKY393349 TUT393348:TUU393349 UEP393348:UEQ393349 UOL393348:UOM393349 UYH393348:UYI393349 VID393348:VIE393349 VRZ393348:VSA393349 WBV393348:WBW393349 WLR393348:WLS393349 WVN393348:WVO393349 F458884:G458885 JB458884:JC458885 SX458884:SY458885 ACT458884:ACU458885 AMP458884:AMQ458885 AWL458884:AWM458885 BGH458884:BGI458885 BQD458884:BQE458885 BZZ458884:CAA458885 CJV458884:CJW458885 CTR458884:CTS458885 DDN458884:DDO458885 DNJ458884:DNK458885 DXF458884:DXG458885 EHB458884:EHC458885 EQX458884:EQY458885 FAT458884:FAU458885 FKP458884:FKQ458885 FUL458884:FUM458885 GEH458884:GEI458885 GOD458884:GOE458885 GXZ458884:GYA458885 HHV458884:HHW458885 HRR458884:HRS458885 IBN458884:IBO458885 ILJ458884:ILK458885 IVF458884:IVG458885 JFB458884:JFC458885 JOX458884:JOY458885 JYT458884:JYU458885 KIP458884:KIQ458885 KSL458884:KSM458885 LCH458884:LCI458885 LMD458884:LME458885 LVZ458884:LWA458885 MFV458884:MFW458885 MPR458884:MPS458885 MZN458884:MZO458885 NJJ458884:NJK458885 NTF458884:NTG458885 ODB458884:ODC458885 OMX458884:OMY458885 OWT458884:OWU458885 PGP458884:PGQ458885 PQL458884:PQM458885 QAH458884:QAI458885 QKD458884:QKE458885 QTZ458884:QUA458885 RDV458884:RDW458885 RNR458884:RNS458885 RXN458884:RXO458885 SHJ458884:SHK458885 SRF458884:SRG458885 TBB458884:TBC458885 TKX458884:TKY458885 TUT458884:TUU458885 UEP458884:UEQ458885 UOL458884:UOM458885 UYH458884:UYI458885 VID458884:VIE458885 VRZ458884:VSA458885 WBV458884:WBW458885 WLR458884:WLS458885 WVN458884:WVO458885 F524420:G524421 JB524420:JC524421 SX524420:SY524421 ACT524420:ACU524421 AMP524420:AMQ524421 AWL524420:AWM524421 BGH524420:BGI524421 BQD524420:BQE524421 BZZ524420:CAA524421 CJV524420:CJW524421 CTR524420:CTS524421 DDN524420:DDO524421 DNJ524420:DNK524421 DXF524420:DXG524421 EHB524420:EHC524421 EQX524420:EQY524421 FAT524420:FAU524421 FKP524420:FKQ524421 FUL524420:FUM524421 GEH524420:GEI524421 GOD524420:GOE524421 GXZ524420:GYA524421 HHV524420:HHW524421 HRR524420:HRS524421 IBN524420:IBO524421 ILJ524420:ILK524421 IVF524420:IVG524421 JFB524420:JFC524421 JOX524420:JOY524421 JYT524420:JYU524421 KIP524420:KIQ524421 KSL524420:KSM524421 LCH524420:LCI524421 LMD524420:LME524421 LVZ524420:LWA524421 MFV524420:MFW524421 MPR524420:MPS524421 MZN524420:MZO524421 NJJ524420:NJK524421 NTF524420:NTG524421 ODB524420:ODC524421 OMX524420:OMY524421 OWT524420:OWU524421 PGP524420:PGQ524421 PQL524420:PQM524421 QAH524420:QAI524421 QKD524420:QKE524421 QTZ524420:QUA524421 RDV524420:RDW524421 RNR524420:RNS524421 RXN524420:RXO524421 SHJ524420:SHK524421 SRF524420:SRG524421 TBB524420:TBC524421 TKX524420:TKY524421 TUT524420:TUU524421 UEP524420:UEQ524421 UOL524420:UOM524421 UYH524420:UYI524421 VID524420:VIE524421 VRZ524420:VSA524421 WBV524420:WBW524421 WLR524420:WLS524421 WVN524420:WVO524421 F589956:G589957 JB589956:JC589957 SX589956:SY589957 ACT589956:ACU589957 AMP589956:AMQ589957 AWL589956:AWM589957 BGH589956:BGI589957 BQD589956:BQE589957 BZZ589956:CAA589957 CJV589956:CJW589957 CTR589956:CTS589957 DDN589956:DDO589957 DNJ589956:DNK589957 DXF589956:DXG589957 EHB589956:EHC589957 EQX589956:EQY589957 FAT589956:FAU589957 FKP589956:FKQ589957 FUL589956:FUM589957 GEH589956:GEI589957 GOD589956:GOE589957 GXZ589956:GYA589957 HHV589956:HHW589957 HRR589956:HRS589957 IBN589956:IBO589957 ILJ589956:ILK589957 IVF589956:IVG589957 JFB589956:JFC589957 JOX589956:JOY589957 JYT589956:JYU589957 KIP589956:KIQ589957 KSL589956:KSM589957 LCH589956:LCI589957 LMD589956:LME589957 LVZ589956:LWA589957 MFV589956:MFW589957 MPR589956:MPS589957 MZN589956:MZO589957 NJJ589956:NJK589957 NTF589956:NTG589957 ODB589956:ODC589957 OMX589956:OMY589957 OWT589956:OWU589957 PGP589956:PGQ589957 PQL589956:PQM589957 QAH589956:QAI589957 QKD589956:QKE589957 QTZ589956:QUA589957 RDV589956:RDW589957 RNR589956:RNS589957 RXN589956:RXO589957 SHJ589956:SHK589957 SRF589956:SRG589957 TBB589956:TBC589957 TKX589956:TKY589957 TUT589956:TUU589957 UEP589956:UEQ589957 UOL589956:UOM589957 UYH589956:UYI589957 VID589956:VIE589957 VRZ589956:VSA589957 WBV589956:WBW589957 WLR589956:WLS589957 WVN589956:WVO589957 F655492:G655493 JB655492:JC655493 SX655492:SY655493 ACT655492:ACU655493 AMP655492:AMQ655493 AWL655492:AWM655493 BGH655492:BGI655493 BQD655492:BQE655493 BZZ655492:CAA655493 CJV655492:CJW655493 CTR655492:CTS655493 DDN655492:DDO655493 DNJ655492:DNK655493 DXF655492:DXG655493 EHB655492:EHC655493 EQX655492:EQY655493 FAT655492:FAU655493 FKP655492:FKQ655493 FUL655492:FUM655493 GEH655492:GEI655493 GOD655492:GOE655493 GXZ655492:GYA655493 HHV655492:HHW655493 HRR655492:HRS655493 IBN655492:IBO655493 ILJ655492:ILK655493 IVF655492:IVG655493 JFB655492:JFC655493 JOX655492:JOY655493 JYT655492:JYU655493 KIP655492:KIQ655493 KSL655492:KSM655493 LCH655492:LCI655493 LMD655492:LME655493 LVZ655492:LWA655493 MFV655492:MFW655493 MPR655492:MPS655493 MZN655492:MZO655493 NJJ655492:NJK655493 NTF655492:NTG655493 ODB655492:ODC655493 OMX655492:OMY655493 OWT655492:OWU655493 PGP655492:PGQ655493 PQL655492:PQM655493 QAH655492:QAI655493 QKD655492:QKE655493 QTZ655492:QUA655493 RDV655492:RDW655493 RNR655492:RNS655493 RXN655492:RXO655493 SHJ655492:SHK655493 SRF655492:SRG655493 TBB655492:TBC655493 TKX655492:TKY655493 TUT655492:TUU655493 UEP655492:UEQ655493 UOL655492:UOM655493 UYH655492:UYI655493 VID655492:VIE655493 VRZ655492:VSA655493 WBV655492:WBW655493 WLR655492:WLS655493 WVN655492:WVO655493 F721028:G721029 JB721028:JC721029 SX721028:SY721029 ACT721028:ACU721029 AMP721028:AMQ721029 AWL721028:AWM721029 BGH721028:BGI721029 BQD721028:BQE721029 BZZ721028:CAA721029 CJV721028:CJW721029 CTR721028:CTS721029 DDN721028:DDO721029 DNJ721028:DNK721029 DXF721028:DXG721029 EHB721028:EHC721029 EQX721028:EQY721029 FAT721028:FAU721029 FKP721028:FKQ721029 FUL721028:FUM721029 GEH721028:GEI721029 GOD721028:GOE721029 GXZ721028:GYA721029 HHV721028:HHW721029 HRR721028:HRS721029 IBN721028:IBO721029 ILJ721028:ILK721029 IVF721028:IVG721029 JFB721028:JFC721029 JOX721028:JOY721029 JYT721028:JYU721029 KIP721028:KIQ721029 KSL721028:KSM721029 LCH721028:LCI721029 LMD721028:LME721029 LVZ721028:LWA721029 MFV721028:MFW721029 MPR721028:MPS721029 MZN721028:MZO721029 NJJ721028:NJK721029 NTF721028:NTG721029 ODB721028:ODC721029 OMX721028:OMY721029 OWT721028:OWU721029 PGP721028:PGQ721029 PQL721028:PQM721029 QAH721028:QAI721029 QKD721028:QKE721029 QTZ721028:QUA721029 RDV721028:RDW721029 RNR721028:RNS721029 RXN721028:RXO721029 SHJ721028:SHK721029 SRF721028:SRG721029 TBB721028:TBC721029 TKX721028:TKY721029 TUT721028:TUU721029 UEP721028:UEQ721029 UOL721028:UOM721029 UYH721028:UYI721029 VID721028:VIE721029 VRZ721028:VSA721029 WBV721028:WBW721029 WLR721028:WLS721029 WVN721028:WVO721029 F786564:G786565 JB786564:JC786565 SX786564:SY786565 ACT786564:ACU786565 AMP786564:AMQ786565 AWL786564:AWM786565 BGH786564:BGI786565 BQD786564:BQE786565 BZZ786564:CAA786565 CJV786564:CJW786565 CTR786564:CTS786565 DDN786564:DDO786565 DNJ786564:DNK786565 DXF786564:DXG786565 EHB786564:EHC786565 EQX786564:EQY786565 FAT786564:FAU786565 FKP786564:FKQ786565 FUL786564:FUM786565 GEH786564:GEI786565 GOD786564:GOE786565 GXZ786564:GYA786565 HHV786564:HHW786565 HRR786564:HRS786565 IBN786564:IBO786565 ILJ786564:ILK786565 IVF786564:IVG786565 JFB786564:JFC786565 JOX786564:JOY786565 JYT786564:JYU786565 KIP786564:KIQ786565 KSL786564:KSM786565 LCH786564:LCI786565 LMD786564:LME786565 LVZ786564:LWA786565 MFV786564:MFW786565 MPR786564:MPS786565 MZN786564:MZO786565 NJJ786564:NJK786565 NTF786564:NTG786565 ODB786564:ODC786565 OMX786564:OMY786565 OWT786564:OWU786565 PGP786564:PGQ786565 PQL786564:PQM786565 QAH786564:QAI786565 QKD786564:QKE786565 QTZ786564:QUA786565 RDV786564:RDW786565 RNR786564:RNS786565 RXN786564:RXO786565 SHJ786564:SHK786565 SRF786564:SRG786565 TBB786564:TBC786565 TKX786564:TKY786565 TUT786564:TUU786565 UEP786564:UEQ786565 UOL786564:UOM786565 UYH786564:UYI786565 VID786564:VIE786565 VRZ786564:VSA786565 WBV786564:WBW786565 WLR786564:WLS786565 WVN786564:WVO786565 F852100:G852101 JB852100:JC852101 SX852100:SY852101 ACT852100:ACU852101 AMP852100:AMQ852101 AWL852100:AWM852101 BGH852100:BGI852101 BQD852100:BQE852101 BZZ852100:CAA852101 CJV852100:CJW852101 CTR852100:CTS852101 DDN852100:DDO852101 DNJ852100:DNK852101 DXF852100:DXG852101 EHB852100:EHC852101 EQX852100:EQY852101 FAT852100:FAU852101 FKP852100:FKQ852101 FUL852100:FUM852101 GEH852100:GEI852101 GOD852100:GOE852101 GXZ852100:GYA852101 HHV852100:HHW852101 HRR852100:HRS852101 IBN852100:IBO852101 ILJ852100:ILK852101 IVF852100:IVG852101 JFB852100:JFC852101 JOX852100:JOY852101 JYT852100:JYU852101 KIP852100:KIQ852101 KSL852100:KSM852101 LCH852100:LCI852101 LMD852100:LME852101 LVZ852100:LWA852101 MFV852100:MFW852101 MPR852100:MPS852101 MZN852100:MZO852101 NJJ852100:NJK852101 NTF852100:NTG852101 ODB852100:ODC852101 OMX852100:OMY852101 OWT852100:OWU852101 PGP852100:PGQ852101 PQL852100:PQM852101 QAH852100:QAI852101 QKD852100:QKE852101 QTZ852100:QUA852101 RDV852100:RDW852101 RNR852100:RNS852101 RXN852100:RXO852101 SHJ852100:SHK852101 SRF852100:SRG852101 TBB852100:TBC852101 TKX852100:TKY852101 TUT852100:TUU852101 UEP852100:UEQ852101 UOL852100:UOM852101 UYH852100:UYI852101 VID852100:VIE852101 VRZ852100:VSA852101 WBV852100:WBW852101 WLR852100:WLS852101 WVN852100:WVO852101 F917636:G917637 JB917636:JC917637 SX917636:SY917637 ACT917636:ACU917637 AMP917636:AMQ917637 AWL917636:AWM917637 BGH917636:BGI917637 BQD917636:BQE917637 BZZ917636:CAA917637 CJV917636:CJW917637 CTR917636:CTS917637 DDN917636:DDO917637 DNJ917636:DNK917637 DXF917636:DXG917637 EHB917636:EHC917637 EQX917636:EQY917637 FAT917636:FAU917637 FKP917636:FKQ917637 FUL917636:FUM917637 GEH917636:GEI917637 GOD917636:GOE917637 GXZ917636:GYA917637 HHV917636:HHW917637 HRR917636:HRS917637 IBN917636:IBO917637 ILJ917636:ILK917637 IVF917636:IVG917637 JFB917636:JFC917637 JOX917636:JOY917637 JYT917636:JYU917637 KIP917636:KIQ917637 KSL917636:KSM917637 LCH917636:LCI917637 LMD917636:LME917637 LVZ917636:LWA917637 MFV917636:MFW917637 MPR917636:MPS917637 MZN917636:MZO917637 NJJ917636:NJK917637 NTF917636:NTG917637 ODB917636:ODC917637 OMX917636:OMY917637 OWT917636:OWU917637 PGP917636:PGQ917637 PQL917636:PQM917637 QAH917636:QAI917637 QKD917636:QKE917637 QTZ917636:QUA917637 RDV917636:RDW917637 RNR917636:RNS917637 RXN917636:RXO917637 SHJ917636:SHK917637 SRF917636:SRG917637 TBB917636:TBC917637 TKX917636:TKY917637 TUT917636:TUU917637 UEP917636:UEQ917637 UOL917636:UOM917637 UYH917636:UYI917637 VID917636:VIE917637 VRZ917636:VSA917637 WBV917636:WBW917637 WLR917636:WLS917637 WVN917636:WVO917637 F983172:G983173 JB983172:JC983173 SX983172:SY983173 ACT983172:ACU983173 AMP983172:AMQ983173 AWL983172:AWM983173 BGH983172:BGI983173 BQD983172:BQE983173 BZZ983172:CAA983173 CJV983172:CJW983173 CTR983172:CTS983173 DDN983172:DDO983173 DNJ983172:DNK983173 DXF983172:DXG983173 EHB983172:EHC983173 EQX983172:EQY983173 FAT983172:FAU983173 FKP983172:FKQ983173 FUL983172:FUM983173 GEH983172:GEI983173 GOD983172:GOE983173 GXZ983172:GYA983173 HHV983172:HHW983173 HRR983172:HRS983173 IBN983172:IBO983173 ILJ983172:ILK983173 IVF983172:IVG983173 JFB983172:JFC983173 JOX983172:JOY983173 JYT983172:JYU983173 KIP983172:KIQ983173 KSL983172:KSM983173 LCH983172:LCI983173 LMD983172:LME983173 LVZ983172:LWA983173 MFV983172:MFW983173 MPR983172:MPS983173 MZN983172:MZO983173 NJJ983172:NJK983173 NTF983172:NTG983173 ODB983172:ODC983173 OMX983172:OMY983173 OWT983172:OWU983173 PGP983172:PGQ983173 PQL983172:PQM983173 QAH983172:QAI983173 QKD983172:QKE983173 QTZ983172:QUA983173 RDV983172:RDW983173 RNR983172:RNS983173 RXN983172:RXO983173 SHJ983172:SHK983173 SRF983172:SRG983173 TBB983172:TBC983173 TKX983172:TKY983173 TUT983172:TUU983173 UEP983172:UEQ983173 UOL983172:UOM983173 UYH983172:UYI983173 VID983172:VIE983173 VRZ983172:VSA983173 WBV983172:WBW983173 WLR983172:WLS983173 WVN983172:WVO983173 F65680:G65688 JB65680:JC65688 SX65680:SY65688 ACT65680:ACU65688 AMP65680:AMQ65688 AWL65680:AWM65688 BGH65680:BGI65688 BQD65680:BQE65688 BZZ65680:CAA65688 CJV65680:CJW65688 CTR65680:CTS65688 DDN65680:DDO65688 DNJ65680:DNK65688 DXF65680:DXG65688 EHB65680:EHC65688 EQX65680:EQY65688 FAT65680:FAU65688 FKP65680:FKQ65688 FUL65680:FUM65688 GEH65680:GEI65688 GOD65680:GOE65688 GXZ65680:GYA65688 HHV65680:HHW65688 HRR65680:HRS65688 IBN65680:IBO65688 ILJ65680:ILK65688 IVF65680:IVG65688 JFB65680:JFC65688 JOX65680:JOY65688 JYT65680:JYU65688 KIP65680:KIQ65688 KSL65680:KSM65688 LCH65680:LCI65688 LMD65680:LME65688 LVZ65680:LWA65688 MFV65680:MFW65688 MPR65680:MPS65688 MZN65680:MZO65688 NJJ65680:NJK65688 NTF65680:NTG65688 ODB65680:ODC65688 OMX65680:OMY65688 OWT65680:OWU65688 PGP65680:PGQ65688 PQL65680:PQM65688 QAH65680:QAI65688 QKD65680:QKE65688 QTZ65680:QUA65688 RDV65680:RDW65688 RNR65680:RNS65688 RXN65680:RXO65688 SHJ65680:SHK65688 SRF65680:SRG65688 TBB65680:TBC65688 TKX65680:TKY65688 TUT65680:TUU65688 UEP65680:UEQ65688 UOL65680:UOM65688 UYH65680:UYI65688 VID65680:VIE65688 VRZ65680:VSA65688 WBV65680:WBW65688 WLR65680:WLS65688 WVN65680:WVO65688 F131216:G131224 JB131216:JC131224 SX131216:SY131224 ACT131216:ACU131224 AMP131216:AMQ131224 AWL131216:AWM131224 BGH131216:BGI131224 BQD131216:BQE131224 BZZ131216:CAA131224 CJV131216:CJW131224 CTR131216:CTS131224 DDN131216:DDO131224 DNJ131216:DNK131224 DXF131216:DXG131224 EHB131216:EHC131224 EQX131216:EQY131224 FAT131216:FAU131224 FKP131216:FKQ131224 FUL131216:FUM131224 GEH131216:GEI131224 GOD131216:GOE131224 GXZ131216:GYA131224 HHV131216:HHW131224 HRR131216:HRS131224 IBN131216:IBO131224 ILJ131216:ILK131224 IVF131216:IVG131224 JFB131216:JFC131224 JOX131216:JOY131224 JYT131216:JYU131224 KIP131216:KIQ131224 KSL131216:KSM131224 LCH131216:LCI131224 LMD131216:LME131224 LVZ131216:LWA131224 MFV131216:MFW131224 MPR131216:MPS131224 MZN131216:MZO131224 NJJ131216:NJK131224 NTF131216:NTG131224 ODB131216:ODC131224 OMX131216:OMY131224 OWT131216:OWU131224 PGP131216:PGQ131224 PQL131216:PQM131224 QAH131216:QAI131224 QKD131216:QKE131224 QTZ131216:QUA131224 RDV131216:RDW131224 RNR131216:RNS131224 RXN131216:RXO131224 SHJ131216:SHK131224 SRF131216:SRG131224 TBB131216:TBC131224 TKX131216:TKY131224 TUT131216:TUU131224 UEP131216:UEQ131224 UOL131216:UOM131224 UYH131216:UYI131224 VID131216:VIE131224 VRZ131216:VSA131224 WBV131216:WBW131224 WLR131216:WLS131224 WVN131216:WVO131224 F196752:G196760 JB196752:JC196760 SX196752:SY196760 ACT196752:ACU196760 AMP196752:AMQ196760 AWL196752:AWM196760 BGH196752:BGI196760 BQD196752:BQE196760 BZZ196752:CAA196760 CJV196752:CJW196760 CTR196752:CTS196760 DDN196752:DDO196760 DNJ196752:DNK196760 DXF196752:DXG196760 EHB196752:EHC196760 EQX196752:EQY196760 FAT196752:FAU196760 FKP196752:FKQ196760 FUL196752:FUM196760 GEH196752:GEI196760 GOD196752:GOE196760 GXZ196752:GYA196760 HHV196752:HHW196760 HRR196752:HRS196760 IBN196752:IBO196760 ILJ196752:ILK196760 IVF196752:IVG196760 JFB196752:JFC196760 JOX196752:JOY196760 JYT196752:JYU196760 KIP196752:KIQ196760 KSL196752:KSM196760 LCH196752:LCI196760 LMD196752:LME196760 LVZ196752:LWA196760 MFV196752:MFW196760 MPR196752:MPS196760 MZN196752:MZO196760 NJJ196752:NJK196760 NTF196752:NTG196760 ODB196752:ODC196760 OMX196752:OMY196760 OWT196752:OWU196760 PGP196752:PGQ196760 PQL196752:PQM196760 QAH196752:QAI196760 QKD196752:QKE196760 QTZ196752:QUA196760 RDV196752:RDW196760 RNR196752:RNS196760 RXN196752:RXO196760 SHJ196752:SHK196760 SRF196752:SRG196760 TBB196752:TBC196760 TKX196752:TKY196760 TUT196752:TUU196760 UEP196752:UEQ196760 UOL196752:UOM196760 UYH196752:UYI196760 VID196752:VIE196760 VRZ196752:VSA196760 WBV196752:WBW196760 WLR196752:WLS196760 WVN196752:WVO196760 F262288:G262296 JB262288:JC262296 SX262288:SY262296 ACT262288:ACU262296 AMP262288:AMQ262296 AWL262288:AWM262296 BGH262288:BGI262296 BQD262288:BQE262296 BZZ262288:CAA262296 CJV262288:CJW262296 CTR262288:CTS262296 DDN262288:DDO262296 DNJ262288:DNK262296 DXF262288:DXG262296 EHB262288:EHC262296 EQX262288:EQY262296 FAT262288:FAU262296 FKP262288:FKQ262296 FUL262288:FUM262296 GEH262288:GEI262296 GOD262288:GOE262296 GXZ262288:GYA262296 HHV262288:HHW262296 HRR262288:HRS262296 IBN262288:IBO262296 ILJ262288:ILK262296 IVF262288:IVG262296 JFB262288:JFC262296 JOX262288:JOY262296 JYT262288:JYU262296 KIP262288:KIQ262296 KSL262288:KSM262296 LCH262288:LCI262296 LMD262288:LME262296 LVZ262288:LWA262296 MFV262288:MFW262296 MPR262288:MPS262296 MZN262288:MZO262296 NJJ262288:NJK262296 NTF262288:NTG262296 ODB262288:ODC262296 OMX262288:OMY262296 OWT262288:OWU262296 PGP262288:PGQ262296 PQL262288:PQM262296 QAH262288:QAI262296 QKD262288:QKE262296 QTZ262288:QUA262296 RDV262288:RDW262296 RNR262288:RNS262296 RXN262288:RXO262296 SHJ262288:SHK262296 SRF262288:SRG262296 TBB262288:TBC262296 TKX262288:TKY262296 TUT262288:TUU262296 UEP262288:UEQ262296 UOL262288:UOM262296 UYH262288:UYI262296 VID262288:VIE262296 VRZ262288:VSA262296 WBV262288:WBW262296 WLR262288:WLS262296 WVN262288:WVO262296 F327824:G327832 JB327824:JC327832 SX327824:SY327832 ACT327824:ACU327832 AMP327824:AMQ327832 AWL327824:AWM327832 BGH327824:BGI327832 BQD327824:BQE327832 BZZ327824:CAA327832 CJV327824:CJW327832 CTR327824:CTS327832 DDN327824:DDO327832 DNJ327824:DNK327832 DXF327824:DXG327832 EHB327824:EHC327832 EQX327824:EQY327832 FAT327824:FAU327832 FKP327824:FKQ327832 FUL327824:FUM327832 GEH327824:GEI327832 GOD327824:GOE327832 GXZ327824:GYA327832 HHV327824:HHW327832 HRR327824:HRS327832 IBN327824:IBO327832 ILJ327824:ILK327832 IVF327824:IVG327832 JFB327824:JFC327832 JOX327824:JOY327832 JYT327824:JYU327832 KIP327824:KIQ327832 KSL327824:KSM327832 LCH327824:LCI327832 LMD327824:LME327832 LVZ327824:LWA327832 MFV327824:MFW327832 MPR327824:MPS327832 MZN327824:MZO327832 NJJ327824:NJK327832 NTF327824:NTG327832 ODB327824:ODC327832 OMX327824:OMY327832 OWT327824:OWU327832 PGP327824:PGQ327832 PQL327824:PQM327832 QAH327824:QAI327832 QKD327824:QKE327832 QTZ327824:QUA327832 RDV327824:RDW327832 RNR327824:RNS327832 RXN327824:RXO327832 SHJ327824:SHK327832 SRF327824:SRG327832 TBB327824:TBC327832 TKX327824:TKY327832 TUT327824:TUU327832 UEP327824:UEQ327832 UOL327824:UOM327832 UYH327824:UYI327832 VID327824:VIE327832 VRZ327824:VSA327832 WBV327824:WBW327832 WLR327824:WLS327832 WVN327824:WVO327832 F393360:G393368 JB393360:JC393368 SX393360:SY393368 ACT393360:ACU393368 AMP393360:AMQ393368 AWL393360:AWM393368 BGH393360:BGI393368 BQD393360:BQE393368 BZZ393360:CAA393368 CJV393360:CJW393368 CTR393360:CTS393368 DDN393360:DDO393368 DNJ393360:DNK393368 DXF393360:DXG393368 EHB393360:EHC393368 EQX393360:EQY393368 FAT393360:FAU393368 FKP393360:FKQ393368 FUL393360:FUM393368 GEH393360:GEI393368 GOD393360:GOE393368 GXZ393360:GYA393368 HHV393360:HHW393368 HRR393360:HRS393368 IBN393360:IBO393368 ILJ393360:ILK393368 IVF393360:IVG393368 JFB393360:JFC393368 JOX393360:JOY393368 JYT393360:JYU393368 KIP393360:KIQ393368 KSL393360:KSM393368 LCH393360:LCI393368 LMD393360:LME393368 LVZ393360:LWA393368 MFV393360:MFW393368 MPR393360:MPS393368 MZN393360:MZO393368 NJJ393360:NJK393368 NTF393360:NTG393368 ODB393360:ODC393368 OMX393360:OMY393368 OWT393360:OWU393368 PGP393360:PGQ393368 PQL393360:PQM393368 QAH393360:QAI393368 QKD393360:QKE393368 QTZ393360:QUA393368 RDV393360:RDW393368 RNR393360:RNS393368 RXN393360:RXO393368 SHJ393360:SHK393368 SRF393360:SRG393368 TBB393360:TBC393368 TKX393360:TKY393368 TUT393360:TUU393368 UEP393360:UEQ393368 UOL393360:UOM393368 UYH393360:UYI393368 VID393360:VIE393368 VRZ393360:VSA393368 WBV393360:WBW393368 WLR393360:WLS393368 WVN393360:WVO393368 F458896:G458904 JB458896:JC458904 SX458896:SY458904 ACT458896:ACU458904 AMP458896:AMQ458904 AWL458896:AWM458904 BGH458896:BGI458904 BQD458896:BQE458904 BZZ458896:CAA458904 CJV458896:CJW458904 CTR458896:CTS458904 DDN458896:DDO458904 DNJ458896:DNK458904 DXF458896:DXG458904 EHB458896:EHC458904 EQX458896:EQY458904 FAT458896:FAU458904 FKP458896:FKQ458904 FUL458896:FUM458904 GEH458896:GEI458904 GOD458896:GOE458904 GXZ458896:GYA458904 HHV458896:HHW458904 HRR458896:HRS458904 IBN458896:IBO458904 ILJ458896:ILK458904 IVF458896:IVG458904 JFB458896:JFC458904 JOX458896:JOY458904 JYT458896:JYU458904 KIP458896:KIQ458904 KSL458896:KSM458904 LCH458896:LCI458904 LMD458896:LME458904 LVZ458896:LWA458904 MFV458896:MFW458904 MPR458896:MPS458904 MZN458896:MZO458904 NJJ458896:NJK458904 NTF458896:NTG458904 ODB458896:ODC458904 OMX458896:OMY458904 OWT458896:OWU458904 PGP458896:PGQ458904 PQL458896:PQM458904 QAH458896:QAI458904 QKD458896:QKE458904 QTZ458896:QUA458904 RDV458896:RDW458904 RNR458896:RNS458904 RXN458896:RXO458904 SHJ458896:SHK458904 SRF458896:SRG458904 TBB458896:TBC458904 TKX458896:TKY458904 TUT458896:TUU458904 UEP458896:UEQ458904 UOL458896:UOM458904 UYH458896:UYI458904 VID458896:VIE458904 VRZ458896:VSA458904 WBV458896:WBW458904 WLR458896:WLS458904 WVN458896:WVO458904 F524432:G524440 JB524432:JC524440 SX524432:SY524440 ACT524432:ACU524440 AMP524432:AMQ524440 AWL524432:AWM524440 BGH524432:BGI524440 BQD524432:BQE524440 BZZ524432:CAA524440 CJV524432:CJW524440 CTR524432:CTS524440 DDN524432:DDO524440 DNJ524432:DNK524440 DXF524432:DXG524440 EHB524432:EHC524440 EQX524432:EQY524440 FAT524432:FAU524440 FKP524432:FKQ524440 FUL524432:FUM524440 GEH524432:GEI524440 GOD524432:GOE524440 GXZ524432:GYA524440 HHV524432:HHW524440 HRR524432:HRS524440 IBN524432:IBO524440 ILJ524432:ILK524440 IVF524432:IVG524440 JFB524432:JFC524440 JOX524432:JOY524440 JYT524432:JYU524440 KIP524432:KIQ524440 KSL524432:KSM524440 LCH524432:LCI524440 LMD524432:LME524440 LVZ524432:LWA524440 MFV524432:MFW524440 MPR524432:MPS524440 MZN524432:MZO524440 NJJ524432:NJK524440 NTF524432:NTG524440 ODB524432:ODC524440 OMX524432:OMY524440 OWT524432:OWU524440 PGP524432:PGQ524440 PQL524432:PQM524440 QAH524432:QAI524440 QKD524432:QKE524440 QTZ524432:QUA524440 RDV524432:RDW524440 RNR524432:RNS524440 RXN524432:RXO524440 SHJ524432:SHK524440 SRF524432:SRG524440 TBB524432:TBC524440 TKX524432:TKY524440 TUT524432:TUU524440 UEP524432:UEQ524440 UOL524432:UOM524440 UYH524432:UYI524440 VID524432:VIE524440 VRZ524432:VSA524440 WBV524432:WBW524440 WLR524432:WLS524440 WVN524432:WVO524440 F589968:G589976 JB589968:JC589976 SX589968:SY589976 ACT589968:ACU589976 AMP589968:AMQ589976 AWL589968:AWM589976 BGH589968:BGI589976 BQD589968:BQE589976 BZZ589968:CAA589976 CJV589968:CJW589976 CTR589968:CTS589976 DDN589968:DDO589976 DNJ589968:DNK589976 DXF589968:DXG589976 EHB589968:EHC589976 EQX589968:EQY589976 FAT589968:FAU589976 FKP589968:FKQ589976 FUL589968:FUM589976 GEH589968:GEI589976 GOD589968:GOE589976 GXZ589968:GYA589976 HHV589968:HHW589976 HRR589968:HRS589976 IBN589968:IBO589976 ILJ589968:ILK589976 IVF589968:IVG589976 JFB589968:JFC589976 JOX589968:JOY589976 JYT589968:JYU589976 KIP589968:KIQ589976 KSL589968:KSM589976 LCH589968:LCI589976 LMD589968:LME589976 LVZ589968:LWA589976 MFV589968:MFW589976 MPR589968:MPS589976 MZN589968:MZO589976 NJJ589968:NJK589976 NTF589968:NTG589976 ODB589968:ODC589976 OMX589968:OMY589976 OWT589968:OWU589976 PGP589968:PGQ589976 PQL589968:PQM589976 QAH589968:QAI589976 QKD589968:QKE589976 QTZ589968:QUA589976 RDV589968:RDW589976 RNR589968:RNS589976 RXN589968:RXO589976 SHJ589968:SHK589976 SRF589968:SRG589976 TBB589968:TBC589976 TKX589968:TKY589976 TUT589968:TUU589976 UEP589968:UEQ589976 UOL589968:UOM589976 UYH589968:UYI589976 VID589968:VIE589976 VRZ589968:VSA589976 WBV589968:WBW589976 WLR589968:WLS589976 WVN589968:WVO589976 F655504:G655512 JB655504:JC655512 SX655504:SY655512 ACT655504:ACU655512 AMP655504:AMQ655512 AWL655504:AWM655512 BGH655504:BGI655512 BQD655504:BQE655512 BZZ655504:CAA655512 CJV655504:CJW655512 CTR655504:CTS655512 DDN655504:DDO655512 DNJ655504:DNK655512 DXF655504:DXG655512 EHB655504:EHC655512 EQX655504:EQY655512 FAT655504:FAU655512 FKP655504:FKQ655512 FUL655504:FUM655512 GEH655504:GEI655512 GOD655504:GOE655512 GXZ655504:GYA655512 HHV655504:HHW655512 HRR655504:HRS655512 IBN655504:IBO655512 ILJ655504:ILK655512 IVF655504:IVG655512 JFB655504:JFC655512 JOX655504:JOY655512 JYT655504:JYU655512 KIP655504:KIQ655512 KSL655504:KSM655512 LCH655504:LCI655512 LMD655504:LME655512 LVZ655504:LWA655512 MFV655504:MFW655512 MPR655504:MPS655512 MZN655504:MZO655512 NJJ655504:NJK655512 NTF655504:NTG655512 ODB655504:ODC655512 OMX655504:OMY655512 OWT655504:OWU655512 PGP655504:PGQ655512 PQL655504:PQM655512 QAH655504:QAI655512 QKD655504:QKE655512 QTZ655504:QUA655512 RDV655504:RDW655512 RNR655504:RNS655512 RXN655504:RXO655512 SHJ655504:SHK655512 SRF655504:SRG655512 TBB655504:TBC655512 TKX655504:TKY655512 TUT655504:TUU655512 UEP655504:UEQ655512 UOL655504:UOM655512 UYH655504:UYI655512 VID655504:VIE655512 VRZ655504:VSA655512 WBV655504:WBW655512 WLR655504:WLS655512 WVN655504:WVO655512 F721040:G721048 JB721040:JC721048 SX721040:SY721048 ACT721040:ACU721048 AMP721040:AMQ721048 AWL721040:AWM721048 BGH721040:BGI721048 BQD721040:BQE721048 BZZ721040:CAA721048 CJV721040:CJW721048 CTR721040:CTS721048 DDN721040:DDO721048 DNJ721040:DNK721048 DXF721040:DXG721048 EHB721040:EHC721048 EQX721040:EQY721048 FAT721040:FAU721048 FKP721040:FKQ721048 FUL721040:FUM721048 GEH721040:GEI721048 GOD721040:GOE721048 GXZ721040:GYA721048 HHV721040:HHW721048 HRR721040:HRS721048 IBN721040:IBO721048 ILJ721040:ILK721048 IVF721040:IVG721048 JFB721040:JFC721048 JOX721040:JOY721048 JYT721040:JYU721048 KIP721040:KIQ721048 KSL721040:KSM721048 LCH721040:LCI721048 LMD721040:LME721048 LVZ721040:LWA721048 MFV721040:MFW721048 MPR721040:MPS721048 MZN721040:MZO721048 NJJ721040:NJK721048 NTF721040:NTG721048 ODB721040:ODC721048 OMX721040:OMY721048 OWT721040:OWU721048 PGP721040:PGQ721048 PQL721040:PQM721048 QAH721040:QAI721048 QKD721040:QKE721048 QTZ721040:QUA721048 RDV721040:RDW721048 RNR721040:RNS721048 RXN721040:RXO721048 SHJ721040:SHK721048 SRF721040:SRG721048 TBB721040:TBC721048 TKX721040:TKY721048 TUT721040:TUU721048 UEP721040:UEQ721048 UOL721040:UOM721048 UYH721040:UYI721048 VID721040:VIE721048 VRZ721040:VSA721048 WBV721040:WBW721048 WLR721040:WLS721048 WVN721040:WVO721048 F786576:G786584 JB786576:JC786584 SX786576:SY786584 ACT786576:ACU786584 AMP786576:AMQ786584 AWL786576:AWM786584 BGH786576:BGI786584 BQD786576:BQE786584 BZZ786576:CAA786584 CJV786576:CJW786584 CTR786576:CTS786584 DDN786576:DDO786584 DNJ786576:DNK786584 DXF786576:DXG786584 EHB786576:EHC786584 EQX786576:EQY786584 FAT786576:FAU786584 FKP786576:FKQ786584 FUL786576:FUM786584 GEH786576:GEI786584 GOD786576:GOE786584 GXZ786576:GYA786584 HHV786576:HHW786584 HRR786576:HRS786584 IBN786576:IBO786584 ILJ786576:ILK786584 IVF786576:IVG786584 JFB786576:JFC786584 JOX786576:JOY786584 JYT786576:JYU786584 KIP786576:KIQ786584 KSL786576:KSM786584 LCH786576:LCI786584 LMD786576:LME786584 LVZ786576:LWA786584 MFV786576:MFW786584 MPR786576:MPS786584 MZN786576:MZO786584 NJJ786576:NJK786584 NTF786576:NTG786584 ODB786576:ODC786584 OMX786576:OMY786584 OWT786576:OWU786584 PGP786576:PGQ786584 PQL786576:PQM786584 QAH786576:QAI786584 QKD786576:QKE786584 QTZ786576:QUA786584 RDV786576:RDW786584 RNR786576:RNS786584 RXN786576:RXO786584 SHJ786576:SHK786584 SRF786576:SRG786584 TBB786576:TBC786584 TKX786576:TKY786584 TUT786576:TUU786584 UEP786576:UEQ786584 UOL786576:UOM786584 UYH786576:UYI786584 VID786576:VIE786584 VRZ786576:VSA786584 WBV786576:WBW786584 WLR786576:WLS786584 WVN786576:WVO786584 F852112:G852120 JB852112:JC852120 SX852112:SY852120 ACT852112:ACU852120 AMP852112:AMQ852120 AWL852112:AWM852120 BGH852112:BGI852120 BQD852112:BQE852120 BZZ852112:CAA852120 CJV852112:CJW852120 CTR852112:CTS852120 DDN852112:DDO852120 DNJ852112:DNK852120 DXF852112:DXG852120 EHB852112:EHC852120 EQX852112:EQY852120 FAT852112:FAU852120 FKP852112:FKQ852120 FUL852112:FUM852120 GEH852112:GEI852120 GOD852112:GOE852120 GXZ852112:GYA852120 HHV852112:HHW852120 HRR852112:HRS852120 IBN852112:IBO852120 ILJ852112:ILK852120 IVF852112:IVG852120 JFB852112:JFC852120 JOX852112:JOY852120 JYT852112:JYU852120 KIP852112:KIQ852120 KSL852112:KSM852120 LCH852112:LCI852120 LMD852112:LME852120 LVZ852112:LWA852120 MFV852112:MFW852120 MPR852112:MPS852120 MZN852112:MZO852120 NJJ852112:NJK852120 NTF852112:NTG852120 ODB852112:ODC852120 OMX852112:OMY852120 OWT852112:OWU852120 PGP852112:PGQ852120 PQL852112:PQM852120 QAH852112:QAI852120 QKD852112:QKE852120 QTZ852112:QUA852120 RDV852112:RDW852120 RNR852112:RNS852120 RXN852112:RXO852120 SHJ852112:SHK852120 SRF852112:SRG852120 TBB852112:TBC852120 TKX852112:TKY852120 TUT852112:TUU852120 UEP852112:UEQ852120 UOL852112:UOM852120 UYH852112:UYI852120 VID852112:VIE852120 VRZ852112:VSA852120 WBV852112:WBW852120 WLR852112:WLS852120 WVN852112:WVO852120 F917648:G917656 JB917648:JC917656 SX917648:SY917656 ACT917648:ACU917656 AMP917648:AMQ917656 AWL917648:AWM917656 BGH917648:BGI917656 BQD917648:BQE917656 BZZ917648:CAA917656 CJV917648:CJW917656 CTR917648:CTS917656 DDN917648:DDO917656 DNJ917648:DNK917656 DXF917648:DXG917656 EHB917648:EHC917656 EQX917648:EQY917656 FAT917648:FAU917656 FKP917648:FKQ917656 FUL917648:FUM917656 GEH917648:GEI917656 GOD917648:GOE917656 GXZ917648:GYA917656 HHV917648:HHW917656 HRR917648:HRS917656 IBN917648:IBO917656 ILJ917648:ILK917656 IVF917648:IVG917656 JFB917648:JFC917656 JOX917648:JOY917656 JYT917648:JYU917656 KIP917648:KIQ917656 KSL917648:KSM917656 LCH917648:LCI917656 LMD917648:LME917656 LVZ917648:LWA917656 MFV917648:MFW917656 MPR917648:MPS917656 MZN917648:MZO917656 NJJ917648:NJK917656 NTF917648:NTG917656 ODB917648:ODC917656 OMX917648:OMY917656 OWT917648:OWU917656 PGP917648:PGQ917656 PQL917648:PQM917656 QAH917648:QAI917656 QKD917648:QKE917656 QTZ917648:QUA917656 RDV917648:RDW917656 RNR917648:RNS917656 RXN917648:RXO917656 SHJ917648:SHK917656 SRF917648:SRG917656 TBB917648:TBC917656 TKX917648:TKY917656 TUT917648:TUU917656 UEP917648:UEQ917656 UOL917648:UOM917656 UYH917648:UYI917656 VID917648:VIE917656 VRZ917648:VSA917656 WBV917648:WBW917656 WLR917648:WLS917656 WVN917648:WVO917656 F983184:G983192 JB983184:JC983192 SX983184:SY983192 ACT983184:ACU983192 AMP983184:AMQ983192 AWL983184:AWM983192 BGH983184:BGI983192 BQD983184:BQE983192 BZZ983184:CAA983192 CJV983184:CJW983192 CTR983184:CTS983192 DDN983184:DDO983192 DNJ983184:DNK983192 DXF983184:DXG983192 EHB983184:EHC983192 EQX983184:EQY983192 FAT983184:FAU983192 FKP983184:FKQ983192 FUL983184:FUM983192 GEH983184:GEI983192 GOD983184:GOE983192 GXZ983184:GYA983192 HHV983184:HHW983192 HRR983184:HRS983192 IBN983184:IBO983192 ILJ983184:ILK983192 IVF983184:IVG983192 JFB983184:JFC983192 JOX983184:JOY983192 JYT983184:JYU983192 KIP983184:KIQ983192 KSL983184:KSM983192 LCH983184:LCI983192 LMD983184:LME983192 LVZ983184:LWA983192 MFV983184:MFW983192 MPR983184:MPS983192 MZN983184:MZO983192 NJJ983184:NJK983192 NTF983184:NTG983192 ODB983184:ODC983192 OMX983184:OMY983192 OWT983184:OWU983192 PGP983184:PGQ983192 PQL983184:PQM983192 QAH983184:QAI983192 QKD983184:QKE983192 QTZ983184:QUA983192 RDV983184:RDW983192 RNR983184:RNS983192 RXN983184:RXO983192 SHJ983184:SHK983192 SRF983184:SRG983192 TBB983184:TBC983192 TKX983184:TKY983192 TUT983184:TUU983192 UEP983184:UEQ983192 UOL983184:UOM983192 UYH983184:UYI983192 VID983184:VIE983192 VRZ983184:VSA983192 WBV983184:WBW983192 WLR983184:WLS983192 WVN983184:WVO983192 F104:G107 JB104:JC107 SX104:SY107 ACT104:ACU107 AMP104:AMQ107 AWL104:AWM107 BGH104:BGI107 BQD104:BQE107 BZZ104:CAA107 CJV104:CJW107 CTR104:CTS107 DDN104:DDO107 DNJ104:DNK107 DXF104:DXG107 EHB104:EHC107 EQX104:EQY107 FAT104:FAU107 FKP104:FKQ107 FUL104:FUM107 GEH104:GEI107 GOD104:GOE107 GXZ104:GYA107 HHV104:HHW107 HRR104:HRS107 IBN104:IBO107 ILJ104:ILK107 IVF104:IVG107 JFB104:JFC107 JOX104:JOY107 JYT104:JYU107 KIP104:KIQ107 KSL104:KSM107 LCH104:LCI107 LMD104:LME107 LVZ104:LWA107 MFV104:MFW107 MPR104:MPS107 MZN104:MZO107 NJJ104:NJK107 NTF104:NTG107 ODB104:ODC107 OMX104:OMY107 OWT104:OWU107 PGP104:PGQ107 PQL104:PQM107 QAH104:QAI107 QKD104:QKE107 QTZ104:QUA107 RDV104:RDW107 RNR104:RNS107 RXN104:RXO107 SHJ104:SHK107 SRF104:SRG107 TBB104:TBC107 TKX104:TKY107 TUT104:TUU107 UEP104:UEQ107 UOL104:UOM107 UYH104:UYI107 VID104:VIE107 VRZ104:VSA107 WBV104:WBW107 WLR104:WLS107 WVN104:WVO107 F65621:G65624 JB65621:JC65624 SX65621:SY65624 ACT65621:ACU65624 AMP65621:AMQ65624 AWL65621:AWM65624 BGH65621:BGI65624 BQD65621:BQE65624 BZZ65621:CAA65624 CJV65621:CJW65624 CTR65621:CTS65624 DDN65621:DDO65624 DNJ65621:DNK65624 DXF65621:DXG65624 EHB65621:EHC65624 EQX65621:EQY65624 FAT65621:FAU65624 FKP65621:FKQ65624 FUL65621:FUM65624 GEH65621:GEI65624 GOD65621:GOE65624 GXZ65621:GYA65624 HHV65621:HHW65624 HRR65621:HRS65624 IBN65621:IBO65624 ILJ65621:ILK65624 IVF65621:IVG65624 JFB65621:JFC65624 JOX65621:JOY65624 JYT65621:JYU65624 KIP65621:KIQ65624 KSL65621:KSM65624 LCH65621:LCI65624 LMD65621:LME65624 LVZ65621:LWA65624 MFV65621:MFW65624 MPR65621:MPS65624 MZN65621:MZO65624 NJJ65621:NJK65624 NTF65621:NTG65624 ODB65621:ODC65624 OMX65621:OMY65624 OWT65621:OWU65624 PGP65621:PGQ65624 PQL65621:PQM65624 QAH65621:QAI65624 QKD65621:QKE65624 QTZ65621:QUA65624 RDV65621:RDW65624 RNR65621:RNS65624 RXN65621:RXO65624 SHJ65621:SHK65624 SRF65621:SRG65624 TBB65621:TBC65624 TKX65621:TKY65624 TUT65621:TUU65624 UEP65621:UEQ65624 UOL65621:UOM65624 UYH65621:UYI65624 VID65621:VIE65624 VRZ65621:VSA65624 WBV65621:WBW65624 WLR65621:WLS65624 WVN65621:WVO65624 F131157:G131160 JB131157:JC131160 SX131157:SY131160 ACT131157:ACU131160 AMP131157:AMQ131160 AWL131157:AWM131160 BGH131157:BGI131160 BQD131157:BQE131160 BZZ131157:CAA131160 CJV131157:CJW131160 CTR131157:CTS131160 DDN131157:DDO131160 DNJ131157:DNK131160 DXF131157:DXG131160 EHB131157:EHC131160 EQX131157:EQY131160 FAT131157:FAU131160 FKP131157:FKQ131160 FUL131157:FUM131160 GEH131157:GEI131160 GOD131157:GOE131160 GXZ131157:GYA131160 HHV131157:HHW131160 HRR131157:HRS131160 IBN131157:IBO131160 ILJ131157:ILK131160 IVF131157:IVG131160 JFB131157:JFC131160 JOX131157:JOY131160 JYT131157:JYU131160 KIP131157:KIQ131160 KSL131157:KSM131160 LCH131157:LCI131160 LMD131157:LME131160 LVZ131157:LWA131160 MFV131157:MFW131160 MPR131157:MPS131160 MZN131157:MZO131160 NJJ131157:NJK131160 NTF131157:NTG131160 ODB131157:ODC131160 OMX131157:OMY131160 OWT131157:OWU131160 PGP131157:PGQ131160 PQL131157:PQM131160 QAH131157:QAI131160 QKD131157:QKE131160 QTZ131157:QUA131160 RDV131157:RDW131160 RNR131157:RNS131160 RXN131157:RXO131160 SHJ131157:SHK131160 SRF131157:SRG131160 TBB131157:TBC131160 TKX131157:TKY131160 TUT131157:TUU131160 UEP131157:UEQ131160 UOL131157:UOM131160 UYH131157:UYI131160 VID131157:VIE131160 VRZ131157:VSA131160 WBV131157:WBW131160 WLR131157:WLS131160 WVN131157:WVO131160 F196693:G196696 JB196693:JC196696 SX196693:SY196696 ACT196693:ACU196696 AMP196693:AMQ196696 AWL196693:AWM196696 BGH196693:BGI196696 BQD196693:BQE196696 BZZ196693:CAA196696 CJV196693:CJW196696 CTR196693:CTS196696 DDN196693:DDO196696 DNJ196693:DNK196696 DXF196693:DXG196696 EHB196693:EHC196696 EQX196693:EQY196696 FAT196693:FAU196696 FKP196693:FKQ196696 FUL196693:FUM196696 GEH196693:GEI196696 GOD196693:GOE196696 GXZ196693:GYA196696 HHV196693:HHW196696 HRR196693:HRS196696 IBN196693:IBO196696 ILJ196693:ILK196696 IVF196693:IVG196696 JFB196693:JFC196696 JOX196693:JOY196696 JYT196693:JYU196696 KIP196693:KIQ196696 KSL196693:KSM196696 LCH196693:LCI196696 LMD196693:LME196696 LVZ196693:LWA196696 MFV196693:MFW196696 MPR196693:MPS196696 MZN196693:MZO196696 NJJ196693:NJK196696 NTF196693:NTG196696 ODB196693:ODC196696 OMX196693:OMY196696 OWT196693:OWU196696 PGP196693:PGQ196696 PQL196693:PQM196696 QAH196693:QAI196696 QKD196693:QKE196696 QTZ196693:QUA196696 RDV196693:RDW196696 RNR196693:RNS196696 RXN196693:RXO196696 SHJ196693:SHK196696 SRF196693:SRG196696 TBB196693:TBC196696 TKX196693:TKY196696 TUT196693:TUU196696 UEP196693:UEQ196696 UOL196693:UOM196696 UYH196693:UYI196696 VID196693:VIE196696 VRZ196693:VSA196696 WBV196693:WBW196696 WLR196693:WLS196696 WVN196693:WVO196696 F262229:G262232 JB262229:JC262232 SX262229:SY262232 ACT262229:ACU262232 AMP262229:AMQ262232 AWL262229:AWM262232 BGH262229:BGI262232 BQD262229:BQE262232 BZZ262229:CAA262232 CJV262229:CJW262232 CTR262229:CTS262232 DDN262229:DDO262232 DNJ262229:DNK262232 DXF262229:DXG262232 EHB262229:EHC262232 EQX262229:EQY262232 FAT262229:FAU262232 FKP262229:FKQ262232 FUL262229:FUM262232 GEH262229:GEI262232 GOD262229:GOE262232 GXZ262229:GYA262232 HHV262229:HHW262232 HRR262229:HRS262232 IBN262229:IBO262232 ILJ262229:ILK262232 IVF262229:IVG262232 JFB262229:JFC262232 JOX262229:JOY262232 JYT262229:JYU262232 KIP262229:KIQ262232 KSL262229:KSM262232 LCH262229:LCI262232 LMD262229:LME262232 LVZ262229:LWA262232 MFV262229:MFW262232 MPR262229:MPS262232 MZN262229:MZO262232 NJJ262229:NJK262232 NTF262229:NTG262232 ODB262229:ODC262232 OMX262229:OMY262232 OWT262229:OWU262232 PGP262229:PGQ262232 PQL262229:PQM262232 QAH262229:QAI262232 QKD262229:QKE262232 QTZ262229:QUA262232 RDV262229:RDW262232 RNR262229:RNS262232 RXN262229:RXO262232 SHJ262229:SHK262232 SRF262229:SRG262232 TBB262229:TBC262232 TKX262229:TKY262232 TUT262229:TUU262232 UEP262229:UEQ262232 UOL262229:UOM262232 UYH262229:UYI262232 VID262229:VIE262232 VRZ262229:VSA262232 WBV262229:WBW262232 WLR262229:WLS262232 WVN262229:WVO262232 F327765:G327768 JB327765:JC327768 SX327765:SY327768 ACT327765:ACU327768 AMP327765:AMQ327768 AWL327765:AWM327768 BGH327765:BGI327768 BQD327765:BQE327768 BZZ327765:CAA327768 CJV327765:CJW327768 CTR327765:CTS327768 DDN327765:DDO327768 DNJ327765:DNK327768 DXF327765:DXG327768 EHB327765:EHC327768 EQX327765:EQY327768 FAT327765:FAU327768 FKP327765:FKQ327768 FUL327765:FUM327768 GEH327765:GEI327768 GOD327765:GOE327768 GXZ327765:GYA327768 HHV327765:HHW327768 HRR327765:HRS327768 IBN327765:IBO327768 ILJ327765:ILK327768 IVF327765:IVG327768 JFB327765:JFC327768 JOX327765:JOY327768 JYT327765:JYU327768 KIP327765:KIQ327768 KSL327765:KSM327768 LCH327765:LCI327768 LMD327765:LME327768 LVZ327765:LWA327768 MFV327765:MFW327768 MPR327765:MPS327768 MZN327765:MZO327768 NJJ327765:NJK327768 NTF327765:NTG327768 ODB327765:ODC327768 OMX327765:OMY327768 OWT327765:OWU327768 PGP327765:PGQ327768 PQL327765:PQM327768 QAH327765:QAI327768 QKD327765:QKE327768 QTZ327765:QUA327768 RDV327765:RDW327768 RNR327765:RNS327768 RXN327765:RXO327768 SHJ327765:SHK327768 SRF327765:SRG327768 TBB327765:TBC327768 TKX327765:TKY327768 TUT327765:TUU327768 UEP327765:UEQ327768 UOL327765:UOM327768 UYH327765:UYI327768 VID327765:VIE327768 VRZ327765:VSA327768 WBV327765:WBW327768 WLR327765:WLS327768 WVN327765:WVO327768 F393301:G393304 JB393301:JC393304 SX393301:SY393304 ACT393301:ACU393304 AMP393301:AMQ393304 AWL393301:AWM393304 BGH393301:BGI393304 BQD393301:BQE393304 BZZ393301:CAA393304 CJV393301:CJW393304 CTR393301:CTS393304 DDN393301:DDO393304 DNJ393301:DNK393304 DXF393301:DXG393304 EHB393301:EHC393304 EQX393301:EQY393304 FAT393301:FAU393304 FKP393301:FKQ393304 FUL393301:FUM393304 GEH393301:GEI393304 GOD393301:GOE393304 GXZ393301:GYA393304 HHV393301:HHW393304 HRR393301:HRS393304 IBN393301:IBO393304 ILJ393301:ILK393304 IVF393301:IVG393304 JFB393301:JFC393304 JOX393301:JOY393304 JYT393301:JYU393304 KIP393301:KIQ393304 KSL393301:KSM393304 LCH393301:LCI393304 LMD393301:LME393304 LVZ393301:LWA393304 MFV393301:MFW393304 MPR393301:MPS393304 MZN393301:MZO393304 NJJ393301:NJK393304 NTF393301:NTG393304 ODB393301:ODC393304 OMX393301:OMY393304 OWT393301:OWU393304 PGP393301:PGQ393304 PQL393301:PQM393304 QAH393301:QAI393304 QKD393301:QKE393304 QTZ393301:QUA393304 RDV393301:RDW393304 RNR393301:RNS393304 RXN393301:RXO393304 SHJ393301:SHK393304 SRF393301:SRG393304 TBB393301:TBC393304 TKX393301:TKY393304 TUT393301:TUU393304 UEP393301:UEQ393304 UOL393301:UOM393304 UYH393301:UYI393304 VID393301:VIE393304 VRZ393301:VSA393304 WBV393301:WBW393304 WLR393301:WLS393304 WVN393301:WVO393304 F458837:G458840 JB458837:JC458840 SX458837:SY458840 ACT458837:ACU458840 AMP458837:AMQ458840 AWL458837:AWM458840 BGH458837:BGI458840 BQD458837:BQE458840 BZZ458837:CAA458840 CJV458837:CJW458840 CTR458837:CTS458840 DDN458837:DDO458840 DNJ458837:DNK458840 DXF458837:DXG458840 EHB458837:EHC458840 EQX458837:EQY458840 FAT458837:FAU458840 FKP458837:FKQ458840 FUL458837:FUM458840 GEH458837:GEI458840 GOD458837:GOE458840 GXZ458837:GYA458840 HHV458837:HHW458840 HRR458837:HRS458840 IBN458837:IBO458840 ILJ458837:ILK458840 IVF458837:IVG458840 JFB458837:JFC458840 JOX458837:JOY458840 JYT458837:JYU458840 KIP458837:KIQ458840 KSL458837:KSM458840 LCH458837:LCI458840 LMD458837:LME458840 LVZ458837:LWA458840 MFV458837:MFW458840 MPR458837:MPS458840 MZN458837:MZO458840 NJJ458837:NJK458840 NTF458837:NTG458840 ODB458837:ODC458840 OMX458837:OMY458840 OWT458837:OWU458840 PGP458837:PGQ458840 PQL458837:PQM458840 QAH458837:QAI458840 QKD458837:QKE458840 QTZ458837:QUA458840 RDV458837:RDW458840 RNR458837:RNS458840 RXN458837:RXO458840 SHJ458837:SHK458840 SRF458837:SRG458840 TBB458837:TBC458840 TKX458837:TKY458840 TUT458837:TUU458840 UEP458837:UEQ458840 UOL458837:UOM458840 UYH458837:UYI458840 VID458837:VIE458840 VRZ458837:VSA458840 WBV458837:WBW458840 WLR458837:WLS458840 WVN458837:WVO458840 F524373:G524376 JB524373:JC524376 SX524373:SY524376 ACT524373:ACU524376 AMP524373:AMQ524376 AWL524373:AWM524376 BGH524373:BGI524376 BQD524373:BQE524376 BZZ524373:CAA524376 CJV524373:CJW524376 CTR524373:CTS524376 DDN524373:DDO524376 DNJ524373:DNK524376 DXF524373:DXG524376 EHB524373:EHC524376 EQX524373:EQY524376 FAT524373:FAU524376 FKP524373:FKQ524376 FUL524373:FUM524376 GEH524373:GEI524376 GOD524373:GOE524376 GXZ524373:GYA524376 HHV524373:HHW524376 HRR524373:HRS524376 IBN524373:IBO524376 ILJ524373:ILK524376 IVF524373:IVG524376 JFB524373:JFC524376 JOX524373:JOY524376 JYT524373:JYU524376 KIP524373:KIQ524376 KSL524373:KSM524376 LCH524373:LCI524376 LMD524373:LME524376 LVZ524373:LWA524376 MFV524373:MFW524376 MPR524373:MPS524376 MZN524373:MZO524376 NJJ524373:NJK524376 NTF524373:NTG524376 ODB524373:ODC524376 OMX524373:OMY524376 OWT524373:OWU524376 PGP524373:PGQ524376 PQL524373:PQM524376 QAH524373:QAI524376 QKD524373:QKE524376 QTZ524373:QUA524376 RDV524373:RDW524376 RNR524373:RNS524376 RXN524373:RXO524376 SHJ524373:SHK524376 SRF524373:SRG524376 TBB524373:TBC524376 TKX524373:TKY524376 TUT524373:TUU524376 UEP524373:UEQ524376 UOL524373:UOM524376 UYH524373:UYI524376 VID524373:VIE524376 VRZ524373:VSA524376 WBV524373:WBW524376 WLR524373:WLS524376 WVN524373:WVO524376 F589909:G589912 JB589909:JC589912 SX589909:SY589912 ACT589909:ACU589912 AMP589909:AMQ589912 AWL589909:AWM589912 BGH589909:BGI589912 BQD589909:BQE589912 BZZ589909:CAA589912 CJV589909:CJW589912 CTR589909:CTS589912 DDN589909:DDO589912 DNJ589909:DNK589912 DXF589909:DXG589912 EHB589909:EHC589912 EQX589909:EQY589912 FAT589909:FAU589912 FKP589909:FKQ589912 FUL589909:FUM589912 GEH589909:GEI589912 GOD589909:GOE589912 GXZ589909:GYA589912 HHV589909:HHW589912 HRR589909:HRS589912 IBN589909:IBO589912 ILJ589909:ILK589912 IVF589909:IVG589912 JFB589909:JFC589912 JOX589909:JOY589912 JYT589909:JYU589912 KIP589909:KIQ589912 KSL589909:KSM589912 LCH589909:LCI589912 LMD589909:LME589912 LVZ589909:LWA589912 MFV589909:MFW589912 MPR589909:MPS589912 MZN589909:MZO589912 NJJ589909:NJK589912 NTF589909:NTG589912 ODB589909:ODC589912 OMX589909:OMY589912 OWT589909:OWU589912 PGP589909:PGQ589912 PQL589909:PQM589912 QAH589909:QAI589912 QKD589909:QKE589912 QTZ589909:QUA589912 RDV589909:RDW589912 RNR589909:RNS589912 RXN589909:RXO589912 SHJ589909:SHK589912 SRF589909:SRG589912 TBB589909:TBC589912 TKX589909:TKY589912 TUT589909:TUU589912 UEP589909:UEQ589912 UOL589909:UOM589912 UYH589909:UYI589912 VID589909:VIE589912 VRZ589909:VSA589912 WBV589909:WBW589912 WLR589909:WLS589912 WVN589909:WVO589912 F655445:G655448 JB655445:JC655448 SX655445:SY655448 ACT655445:ACU655448 AMP655445:AMQ655448 AWL655445:AWM655448 BGH655445:BGI655448 BQD655445:BQE655448 BZZ655445:CAA655448 CJV655445:CJW655448 CTR655445:CTS655448 DDN655445:DDO655448 DNJ655445:DNK655448 DXF655445:DXG655448 EHB655445:EHC655448 EQX655445:EQY655448 FAT655445:FAU655448 FKP655445:FKQ655448 FUL655445:FUM655448 GEH655445:GEI655448 GOD655445:GOE655448 GXZ655445:GYA655448 HHV655445:HHW655448 HRR655445:HRS655448 IBN655445:IBO655448 ILJ655445:ILK655448 IVF655445:IVG655448 JFB655445:JFC655448 JOX655445:JOY655448 JYT655445:JYU655448 KIP655445:KIQ655448 KSL655445:KSM655448 LCH655445:LCI655448 LMD655445:LME655448 LVZ655445:LWA655448 MFV655445:MFW655448 MPR655445:MPS655448 MZN655445:MZO655448 NJJ655445:NJK655448 NTF655445:NTG655448 ODB655445:ODC655448 OMX655445:OMY655448 OWT655445:OWU655448 PGP655445:PGQ655448 PQL655445:PQM655448 QAH655445:QAI655448 QKD655445:QKE655448 QTZ655445:QUA655448 RDV655445:RDW655448 RNR655445:RNS655448 RXN655445:RXO655448 SHJ655445:SHK655448 SRF655445:SRG655448 TBB655445:TBC655448 TKX655445:TKY655448 TUT655445:TUU655448 UEP655445:UEQ655448 UOL655445:UOM655448 UYH655445:UYI655448 VID655445:VIE655448 VRZ655445:VSA655448 WBV655445:WBW655448 WLR655445:WLS655448 WVN655445:WVO655448 F720981:G720984 JB720981:JC720984 SX720981:SY720984 ACT720981:ACU720984 AMP720981:AMQ720984 AWL720981:AWM720984 BGH720981:BGI720984 BQD720981:BQE720984 BZZ720981:CAA720984 CJV720981:CJW720984 CTR720981:CTS720984 DDN720981:DDO720984 DNJ720981:DNK720984 DXF720981:DXG720984 EHB720981:EHC720984 EQX720981:EQY720984 FAT720981:FAU720984 FKP720981:FKQ720984 FUL720981:FUM720984 GEH720981:GEI720984 GOD720981:GOE720984 GXZ720981:GYA720984 HHV720981:HHW720984 HRR720981:HRS720984 IBN720981:IBO720984 ILJ720981:ILK720984 IVF720981:IVG720984 JFB720981:JFC720984 JOX720981:JOY720984 JYT720981:JYU720984 KIP720981:KIQ720984 KSL720981:KSM720984 LCH720981:LCI720984 LMD720981:LME720984 LVZ720981:LWA720984 MFV720981:MFW720984 MPR720981:MPS720984 MZN720981:MZO720984 NJJ720981:NJK720984 NTF720981:NTG720984 ODB720981:ODC720984 OMX720981:OMY720984 OWT720981:OWU720984 PGP720981:PGQ720984 PQL720981:PQM720984 QAH720981:QAI720984 QKD720981:QKE720984 QTZ720981:QUA720984 RDV720981:RDW720984 RNR720981:RNS720984 RXN720981:RXO720984 SHJ720981:SHK720984 SRF720981:SRG720984 TBB720981:TBC720984 TKX720981:TKY720984 TUT720981:TUU720984 UEP720981:UEQ720984 UOL720981:UOM720984 UYH720981:UYI720984 VID720981:VIE720984 VRZ720981:VSA720984 WBV720981:WBW720984 WLR720981:WLS720984 WVN720981:WVO720984 F786517:G786520 JB786517:JC786520 SX786517:SY786520 ACT786517:ACU786520 AMP786517:AMQ786520 AWL786517:AWM786520 BGH786517:BGI786520 BQD786517:BQE786520 BZZ786517:CAA786520 CJV786517:CJW786520 CTR786517:CTS786520 DDN786517:DDO786520 DNJ786517:DNK786520 DXF786517:DXG786520 EHB786517:EHC786520 EQX786517:EQY786520 FAT786517:FAU786520 FKP786517:FKQ786520 FUL786517:FUM786520 GEH786517:GEI786520 GOD786517:GOE786520 GXZ786517:GYA786520 HHV786517:HHW786520 HRR786517:HRS786520 IBN786517:IBO786520 ILJ786517:ILK786520 IVF786517:IVG786520 JFB786517:JFC786520 JOX786517:JOY786520 JYT786517:JYU786520 KIP786517:KIQ786520 KSL786517:KSM786520 LCH786517:LCI786520 LMD786517:LME786520 LVZ786517:LWA786520 MFV786517:MFW786520 MPR786517:MPS786520 MZN786517:MZO786520 NJJ786517:NJK786520 NTF786517:NTG786520 ODB786517:ODC786520 OMX786517:OMY786520 OWT786517:OWU786520 PGP786517:PGQ786520 PQL786517:PQM786520 QAH786517:QAI786520 QKD786517:QKE786520 QTZ786517:QUA786520 RDV786517:RDW786520 RNR786517:RNS786520 RXN786517:RXO786520 SHJ786517:SHK786520 SRF786517:SRG786520 TBB786517:TBC786520 TKX786517:TKY786520 TUT786517:TUU786520 UEP786517:UEQ786520 UOL786517:UOM786520 UYH786517:UYI786520 VID786517:VIE786520 VRZ786517:VSA786520 WBV786517:WBW786520 WLR786517:WLS786520 WVN786517:WVO786520 F852053:G852056 JB852053:JC852056 SX852053:SY852056 ACT852053:ACU852056 AMP852053:AMQ852056 AWL852053:AWM852056 BGH852053:BGI852056 BQD852053:BQE852056 BZZ852053:CAA852056 CJV852053:CJW852056 CTR852053:CTS852056 DDN852053:DDO852056 DNJ852053:DNK852056 DXF852053:DXG852056 EHB852053:EHC852056 EQX852053:EQY852056 FAT852053:FAU852056 FKP852053:FKQ852056 FUL852053:FUM852056 GEH852053:GEI852056 GOD852053:GOE852056 GXZ852053:GYA852056 HHV852053:HHW852056 HRR852053:HRS852056 IBN852053:IBO852056 ILJ852053:ILK852056 IVF852053:IVG852056 JFB852053:JFC852056 JOX852053:JOY852056 JYT852053:JYU852056 KIP852053:KIQ852056 KSL852053:KSM852056 LCH852053:LCI852056 LMD852053:LME852056 LVZ852053:LWA852056 MFV852053:MFW852056 MPR852053:MPS852056 MZN852053:MZO852056 NJJ852053:NJK852056 NTF852053:NTG852056 ODB852053:ODC852056 OMX852053:OMY852056 OWT852053:OWU852056 PGP852053:PGQ852056 PQL852053:PQM852056 QAH852053:QAI852056 QKD852053:QKE852056 QTZ852053:QUA852056 RDV852053:RDW852056 RNR852053:RNS852056 RXN852053:RXO852056 SHJ852053:SHK852056 SRF852053:SRG852056 TBB852053:TBC852056 TKX852053:TKY852056 TUT852053:TUU852056 UEP852053:UEQ852056 UOL852053:UOM852056 UYH852053:UYI852056 VID852053:VIE852056 VRZ852053:VSA852056 WBV852053:WBW852056 WLR852053:WLS852056 WVN852053:WVO852056 F917589:G917592 JB917589:JC917592 SX917589:SY917592 ACT917589:ACU917592 AMP917589:AMQ917592 AWL917589:AWM917592 BGH917589:BGI917592 BQD917589:BQE917592 BZZ917589:CAA917592 CJV917589:CJW917592 CTR917589:CTS917592 DDN917589:DDO917592 DNJ917589:DNK917592 DXF917589:DXG917592 EHB917589:EHC917592 EQX917589:EQY917592 FAT917589:FAU917592 FKP917589:FKQ917592 FUL917589:FUM917592 GEH917589:GEI917592 GOD917589:GOE917592 GXZ917589:GYA917592 HHV917589:HHW917592 HRR917589:HRS917592 IBN917589:IBO917592 ILJ917589:ILK917592 IVF917589:IVG917592 JFB917589:JFC917592 JOX917589:JOY917592 JYT917589:JYU917592 KIP917589:KIQ917592 KSL917589:KSM917592 LCH917589:LCI917592 LMD917589:LME917592 LVZ917589:LWA917592 MFV917589:MFW917592 MPR917589:MPS917592 MZN917589:MZO917592 NJJ917589:NJK917592 NTF917589:NTG917592 ODB917589:ODC917592 OMX917589:OMY917592 OWT917589:OWU917592 PGP917589:PGQ917592 PQL917589:PQM917592 QAH917589:QAI917592 QKD917589:QKE917592 QTZ917589:QUA917592 RDV917589:RDW917592 RNR917589:RNS917592 RXN917589:RXO917592 SHJ917589:SHK917592 SRF917589:SRG917592 TBB917589:TBC917592 TKX917589:TKY917592 TUT917589:TUU917592 UEP917589:UEQ917592 UOL917589:UOM917592 UYH917589:UYI917592 VID917589:VIE917592 VRZ917589:VSA917592 WBV917589:WBW917592 WLR917589:WLS917592 WVN917589:WVO917592 F983125:G983128 JB983125:JC983128 SX983125:SY983128 ACT983125:ACU983128 AMP983125:AMQ983128 AWL983125:AWM983128 BGH983125:BGI983128 BQD983125:BQE983128 BZZ983125:CAA983128 CJV983125:CJW983128 CTR983125:CTS983128 DDN983125:DDO983128 DNJ983125:DNK983128 DXF983125:DXG983128 EHB983125:EHC983128 EQX983125:EQY983128 FAT983125:FAU983128 FKP983125:FKQ983128 FUL983125:FUM983128 GEH983125:GEI983128 GOD983125:GOE983128 GXZ983125:GYA983128 HHV983125:HHW983128 HRR983125:HRS983128 IBN983125:IBO983128 ILJ983125:ILK983128 IVF983125:IVG983128 JFB983125:JFC983128 JOX983125:JOY983128 JYT983125:JYU983128 KIP983125:KIQ983128 KSL983125:KSM983128 LCH983125:LCI983128 LMD983125:LME983128 LVZ983125:LWA983128 MFV983125:MFW983128 MPR983125:MPS983128 MZN983125:MZO983128 NJJ983125:NJK983128 NTF983125:NTG983128 ODB983125:ODC983128 OMX983125:OMY983128 OWT983125:OWU983128 PGP983125:PGQ983128 PQL983125:PQM983128 QAH983125:QAI983128 QKD983125:QKE983128 QTZ983125:QUA983128 RDV983125:RDW983128 RNR983125:RNS983128 RXN983125:RXO983128 SHJ983125:SHK983128 SRF983125:SRG983128 TBB983125:TBC983128 TKX983125:TKY983128 TUT983125:TUU983128 UEP983125:UEQ983128 UOL983125:UOM983128 UYH983125:UYI983128 VID983125:VIE983128 VRZ983125:VSA983128 WBV983125:WBW983128 WLR983125:WLS983128 WVN983125:WVO983128 WVN983143:WVO983152 F65582:G65615 JB65582:JC65615 SX65582:SY65615 ACT65582:ACU65615 AMP65582:AMQ65615 AWL65582:AWM65615 BGH65582:BGI65615 BQD65582:BQE65615 BZZ65582:CAA65615 CJV65582:CJW65615 CTR65582:CTS65615 DDN65582:DDO65615 DNJ65582:DNK65615 DXF65582:DXG65615 EHB65582:EHC65615 EQX65582:EQY65615 FAT65582:FAU65615 FKP65582:FKQ65615 FUL65582:FUM65615 GEH65582:GEI65615 GOD65582:GOE65615 GXZ65582:GYA65615 HHV65582:HHW65615 HRR65582:HRS65615 IBN65582:IBO65615 ILJ65582:ILK65615 IVF65582:IVG65615 JFB65582:JFC65615 JOX65582:JOY65615 JYT65582:JYU65615 KIP65582:KIQ65615 KSL65582:KSM65615 LCH65582:LCI65615 LMD65582:LME65615 LVZ65582:LWA65615 MFV65582:MFW65615 MPR65582:MPS65615 MZN65582:MZO65615 NJJ65582:NJK65615 NTF65582:NTG65615 ODB65582:ODC65615 OMX65582:OMY65615 OWT65582:OWU65615 PGP65582:PGQ65615 PQL65582:PQM65615 QAH65582:QAI65615 QKD65582:QKE65615 QTZ65582:QUA65615 RDV65582:RDW65615 RNR65582:RNS65615 RXN65582:RXO65615 SHJ65582:SHK65615 SRF65582:SRG65615 TBB65582:TBC65615 TKX65582:TKY65615 TUT65582:TUU65615 UEP65582:UEQ65615 UOL65582:UOM65615 UYH65582:UYI65615 VID65582:VIE65615 VRZ65582:VSA65615 WBV65582:WBW65615 WLR65582:WLS65615 WVN65582:WVO65615 F131118:G131151 JB131118:JC131151 SX131118:SY131151 ACT131118:ACU131151 AMP131118:AMQ131151 AWL131118:AWM131151 BGH131118:BGI131151 BQD131118:BQE131151 BZZ131118:CAA131151 CJV131118:CJW131151 CTR131118:CTS131151 DDN131118:DDO131151 DNJ131118:DNK131151 DXF131118:DXG131151 EHB131118:EHC131151 EQX131118:EQY131151 FAT131118:FAU131151 FKP131118:FKQ131151 FUL131118:FUM131151 GEH131118:GEI131151 GOD131118:GOE131151 GXZ131118:GYA131151 HHV131118:HHW131151 HRR131118:HRS131151 IBN131118:IBO131151 ILJ131118:ILK131151 IVF131118:IVG131151 JFB131118:JFC131151 JOX131118:JOY131151 JYT131118:JYU131151 KIP131118:KIQ131151 KSL131118:KSM131151 LCH131118:LCI131151 LMD131118:LME131151 LVZ131118:LWA131151 MFV131118:MFW131151 MPR131118:MPS131151 MZN131118:MZO131151 NJJ131118:NJK131151 NTF131118:NTG131151 ODB131118:ODC131151 OMX131118:OMY131151 OWT131118:OWU131151 PGP131118:PGQ131151 PQL131118:PQM131151 QAH131118:QAI131151 QKD131118:QKE131151 QTZ131118:QUA131151 RDV131118:RDW131151 RNR131118:RNS131151 RXN131118:RXO131151 SHJ131118:SHK131151 SRF131118:SRG131151 TBB131118:TBC131151 TKX131118:TKY131151 TUT131118:TUU131151 UEP131118:UEQ131151 UOL131118:UOM131151 UYH131118:UYI131151 VID131118:VIE131151 VRZ131118:VSA131151 WBV131118:WBW131151 WLR131118:WLS131151 WVN131118:WVO131151 F196654:G196687 JB196654:JC196687 SX196654:SY196687 ACT196654:ACU196687 AMP196654:AMQ196687 AWL196654:AWM196687 BGH196654:BGI196687 BQD196654:BQE196687 BZZ196654:CAA196687 CJV196654:CJW196687 CTR196654:CTS196687 DDN196654:DDO196687 DNJ196654:DNK196687 DXF196654:DXG196687 EHB196654:EHC196687 EQX196654:EQY196687 FAT196654:FAU196687 FKP196654:FKQ196687 FUL196654:FUM196687 GEH196654:GEI196687 GOD196654:GOE196687 GXZ196654:GYA196687 HHV196654:HHW196687 HRR196654:HRS196687 IBN196654:IBO196687 ILJ196654:ILK196687 IVF196654:IVG196687 JFB196654:JFC196687 JOX196654:JOY196687 JYT196654:JYU196687 KIP196654:KIQ196687 KSL196654:KSM196687 LCH196654:LCI196687 LMD196654:LME196687 LVZ196654:LWA196687 MFV196654:MFW196687 MPR196654:MPS196687 MZN196654:MZO196687 NJJ196654:NJK196687 NTF196654:NTG196687 ODB196654:ODC196687 OMX196654:OMY196687 OWT196654:OWU196687 PGP196654:PGQ196687 PQL196654:PQM196687 QAH196654:QAI196687 QKD196654:QKE196687 QTZ196654:QUA196687 RDV196654:RDW196687 RNR196654:RNS196687 RXN196654:RXO196687 SHJ196654:SHK196687 SRF196654:SRG196687 TBB196654:TBC196687 TKX196654:TKY196687 TUT196654:TUU196687 UEP196654:UEQ196687 UOL196654:UOM196687 UYH196654:UYI196687 VID196654:VIE196687 VRZ196654:VSA196687 WBV196654:WBW196687 WLR196654:WLS196687 WVN196654:WVO196687 F262190:G262223 JB262190:JC262223 SX262190:SY262223 ACT262190:ACU262223 AMP262190:AMQ262223 AWL262190:AWM262223 BGH262190:BGI262223 BQD262190:BQE262223 BZZ262190:CAA262223 CJV262190:CJW262223 CTR262190:CTS262223 DDN262190:DDO262223 DNJ262190:DNK262223 DXF262190:DXG262223 EHB262190:EHC262223 EQX262190:EQY262223 FAT262190:FAU262223 FKP262190:FKQ262223 FUL262190:FUM262223 GEH262190:GEI262223 GOD262190:GOE262223 GXZ262190:GYA262223 HHV262190:HHW262223 HRR262190:HRS262223 IBN262190:IBO262223 ILJ262190:ILK262223 IVF262190:IVG262223 JFB262190:JFC262223 JOX262190:JOY262223 JYT262190:JYU262223 KIP262190:KIQ262223 KSL262190:KSM262223 LCH262190:LCI262223 LMD262190:LME262223 LVZ262190:LWA262223 MFV262190:MFW262223 MPR262190:MPS262223 MZN262190:MZO262223 NJJ262190:NJK262223 NTF262190:NTG262223 ODB262190:ODC262223 OMX262190:OMY262223 OWT262190:OWU262223 PGP262190:PGQ262223 PQL262190:PQM262223 QAH262190:QAI262223 QKD262190:QKE262223 QTZ262190:QUA262223 RDV262190:RDW262223 RNR262190:RNS262223 RXN262190:RXO262223 SHJ262190:SHK262223 SRF262190:SRG262223 TBB262190:TBC262223 TKX262190:TKY262223 TUT262190:TUU262223 UEP262190:UEQ262223 UOL262190:UOM262223 UYH262190:UYI262223 VID262190:VIE262223 VRZ262190:VSA262223 WBV262190:WBW262223 WLR262190:WLS262223 WVN262190:WVO262223 F327726:G327759 JB327726:JC327759 SX327726:SY327759 ACT327726:ACU327759 AMP327726:AMQ327759 AWL327726:AWM327759 BGH327726:BGI327759 BQD327726:BQE327759 BZZ327726:CAA327759 CJV327726:CJW327759 CTR327726:CTS327759 DDN327726:DDO327759 DNJ327726:DNK327759 DXF327726:DXG327759 EHB327726:EHC327759 EQX327726:EQY327759 FAT327726:FAU327759 FKP327726:FKQ327759 FUL327726:FUM327759 GEH327726:GEI327759 GOD327726:GOE327759 GXZ327726:GYA327759 HHV327726:HHW327759 HRR327726:HRS327759 IBN327726:IBO327759 ILJ327726:ILK327759 IVF327726:IVG327759 JFB327726:JFC327759 JOX327726:JOY327759 JYT327726:JYU327759 KIP327726:KIQ327759 KSL327726:KSM327759 LCH327726:LCI327759 LMD327726:LME327759 LVZ327726:LWA327759 MFV327726:MFW327759 MPR327726:MPS327759 MZN327726:MZO327759 NJJ327726:NJK327759 NTF327726:NTG327759 ODB327726:ODC327759 OMX327726:OMY327759 OWT327726:OWU327759 PGP327726:PGQ327759 PQL327726:PQM327759 QAH327726:QAI327759 QKD327726:QKE327759 QTZ327726:QUA327759 RDV327726:RDW327759 RNR327726:RNS327759 RXN327726:RXO327759 SHJ327726:SHK327759 SRF327726:SRG327759 TBB327726:TBC327759 TKX327726:TKY327759 TUT327726:TUU327759 UEP327726:UEQ327759 UOL327726:UOM327759 UYH327726:UYI327759 VID327726:VIE327759 VRZ327726:VSA327759 WBV327726:WBW327759 WLR327726:WLS327759 WVN327726:WVO327759 F393262:G393295 JB393262:JC393295 SX393262:SY393295 ACT393262:ACU393295 AMP393262:AMQ393295 AWL393262:AWM393295 BGH393262:BGI393295 BQD393262:BQE393295 BZZ393262:CAA393295 CJV393262:CJW393295 CTR393262:CTS393295 DDN393262:DDO393295 DNJ393262:DNK393295 DXF393262:DXG393295 EHB393262:EHC393295 EQX393262:EQY393295 FAT393262:FAU393295 FKP393262:FKQ393295 FUL393262:FUM393295 GEH393262:GEI393295 GOD393262:GOE393295 GXZ393262:GYA393295 HHV393262:HHW393295 HRR393262:HRS393295 IBN393262:IBO393295 ILJ393262:ILK393295 IVF393262:IVG393295 JFB393262:JFC393295 JOX393262:JOY393295 JYT393262:JYU393295 KIP393262:KIQ393295 KSL393262:KSM393295 LCH393262:LCI393295 LMD393262:LME393295 LVZ393262:LWA393295 MFV393262:MFW393295 MPR393262:MPS393295 MZN393262:MZO393295 NJJ393262:NJK393295 NTF393262:NTG393295 ODB393262:ODC393295 OMX393262:OMY393295 OWT393262:OWU393295 PGP393262:PGQ393295 PQL393262:PQM393295 QAH393262:QAI393295 QKD393262:QKE393295 QTZ393262:QUA393295 RDV393262:RDW393295 RNR393262:RNS393295 RXN393262:RXO393295 SHJ393262:SHK393295 SRF393262:SRG393295 TBB393262:TBC393295 TKX393262:TKY393295 TUT393262:TUU393295 UEP393262:UEQ393295 UOL393262:UOM393295 UYH393262:UYI393295 VID393262:VIE393295 VRZ393262:VSA393295 WBV393262:WBW393295 WLR393262:WLS393295 WVN393262:WVO393295 F458798:G458831 JB458798:JC458831 SX458798:SY458831 ACT458798:ACU458831 AMP458798:AMQ458831 AWL458798:AWM458831 BGH458798:BGI458831 BQD458798:BQE458831 BZZ458798:CAA458831 CJV458798:CJW458831 CTR458798:CTS458831 DDN458798:DDO458831 DNJ458798:DNK458831 DXF458798:DXG458831 EHB458798:EHC458831 EQX458798:EQY458831 FAT458798:FAU458831 FKP458798:FKQ458831 FUL458798:FUM458831 GEH458798:GEI458831 GOD458798:GOE458831 GXZ458798:GYA458831 HHV458798:HHW458831 HRR458798:HRS458831 IBN458798:IBO458831 ILJ458798:ILK458831 IVF458798:IVG458831 JFB458798:JFC458831 JOX458798:JOY458831 JYT458798:JYU458831 KIP458798:KIQ458831 KSL458798:KSM458831 LCH458798:LCI458831 LMD458798:LME458831 LVZ458798:LWA458831 MFV458798:MFW458831 MPR458798:MPS458831 MZN458798:MZO458831 NJJ458798:NJK458831 NTF458798:NTG458831 ODB458798:ODC458831 OMX458798:OMY458831 OWT458798:OWU458831 PGP458798:PGQ458831 PQL458798:PQM458831 QAH458798:QAI458831 QKD458798:QKE458831 QTZ458798:QUA458831 RDV458798:RDW458831 RNR458798:RNS458831 RXN458798:RXO458831 SHJ458798:SHK458831 SRF458798:SRG458831 TBB458798:TBC458831 TKX458798:TKY458831 TUT458798:TUU458831 UEP458798:UEQ458831 UOL458798:UOM458831 UYH458798:UYI458831 VID458798:VIE458831 VRZ458798:VSA458831 WBV458798:WBW458831 WLR458798:WLS458831 WVN458798:WVO458831 F524334:G524367 JB524334:JC524367 SX524334:SY524367 ACT524334:ACU524367 AMP524334:AMQ524367 AWL524334:AWM524367 BGH524334:BGI524367 BQD524334:BQE524367 BZZ524334:CAA524367 CJV524334:CJW524367 CTR524334:CTS524367 DDN524334:DDO524367 DNJ524334:DNK524367 DXF524334:DXG524367 EHB524334:EHC524367 EQX524334:EQY524367 FAT524334:FAU524367 FKP524334:FKQ524367 FUL524334:FUM524367 GEH524334:GEI524367 GOD524334:GOE524367 GXZ524334:GYA524367 HHV524334:HHW524367 HRR524334:HRS524367 IBN524334:IBO524367 ILJ524334:ILK524367 IVF524334:IVG524367 JFB524334:JFC524367 JOX524334:JOY524367 JYT524334:JYU524367 KIP524334:KIQ524367 KSL524334:KSM524367 LCH524334:LCI524367 LMD524334:LME524367 LVZ524334:LWA524367 MFV524334:MFW524367 MPR524334:MPS524367 MZN524334:MZO524367 NJJ524334:NJK524367 NTF524334:NTG524367 ODB524334:ODC524367 OMX524334:OMY524367 OWT524334:OWU524367 PGP524334:PGQ524367 PQL524334:PQM524367 QAH524334:QAI524367 QKD524334:QKE524367 QTZ524334:QUA524367 RDV524334:RDW524367 RNR524334:RNS524367 RXN524334:RXO524367 SHJ524334:SHK524367 SRF524334:SRG524367 TBB524334:TBC524367 TKX524334:TKY524367 TUT524334:TUU524367 UEP524334:UEQ524367 UOL524334:UOM524367 UYH524334:UYI524367 VID524334:VIE524367 VRZ524334:VSA524367 WBV524334:WBW524367 WLR524334:WLS524367 WVN524334:WVO524367 F589870:G589903 JB589870:JC589903 SX589870:SY589903 ACT589870:ACU589903 AMP589870:AMQ589903 AWL589870:AWM589903 BGH589870:BGI589903 BQD589870:BQE589903 BZZ589870:CAA589903 CJV589870:CJW589903 CTR589870:CTS589903 DDN589870:DDO589903 DNJ589870:DNK589903 DXF589870:DXG589903 EHB589870:EHC589903 EQX589870:EQY589903 FAT589870:FAU589903 FKP589870:FKQ589903 FUL589870:FUM589903 GEH589870:GEI589903 GOD589870:GOE589903 GXZ589870:GYA589903 HHV589870:HHW589903 HRR589870:HRS589903 IBN589870:IBO589903 ILJ589870:ILK589903 IVF589870:IVG589903 JFB589870:JFC589903 JOX589870:JOY589903 JYT589870:JYU589903 KIP589870:KIQ589903 KSL589870:KSM589903 LCH589870:LCI589903 LMD589870:LME589903 LVZ589870:LWA589903 MFV589870:MFW589903 MPR589870:MPS589903 MZN589870:MZO589903 NJJ589870:NJK589903 NTF589870:NTG589903 ODB589870:ODC589903 OMX589870:OMY589903 OWT589870:OWU589903 PGP589870:PGQ589903 PQL589870:PQM589903 QAH589870:QAI589903 QKD589870:QKE589903 QTZ589870:QUA589903 RDV589870:RDW589903 RNR589870:RNS589903 RXN589870:RXO589903 SHJ589870:SHK589903 SRF589870:SRG589903 TBB589870:TBC589903 TKX589870:TKY589903 TUT589870:TUU589903 UEP589870:UEQ589903 UOL589870:UOM589903 UYH589870:UYI589903 VID589870:VIE589903 VRZ589870:VSA589903 WBV589870:WBW589903 WLR589870:WLS589903 WVN589870:WVO589903 F655406:G655439 JB655406:JC655439 SX655406:SY655439 ACT655406:ACU655439 AMP655406:AMQ655439 AWL655406:AWM655439 BGH655406:BGI655439 BQD655406:BQE655439 BZZ655406:CAA655439 CJV655406:CJW655439 CTR655406:CTS655439 DDN655406:DDO655439 DNJ655406:DNK655439 DXF655406:DXG655439 EHB655406:EHC655439 EQX655406:EQY655439 FAT655406:FAU655439 FKP655406:FKQ655439 FUL655406:FUM655439 GEH655406:GEI655439 GOD655406:GOE655439 GXZ655406:GYA655439 HHV655406:HHW655439 HRR655406:HRS655439 IBN655406:IBO655439 ILJ655406:ILK655439 IVF655406:IVG655439 JFB655406:JFC655439 JOX655406:JOY655439 JYT655406:JYU655439 KIP655406:KIQ655439 KSL655406:KSM655439 LCH655406:LCI655439 LMD655406:LME655439 LVZ655406:LWA655439 MFV655406:MFW655439 MPR655406:MPS655439 MZN655406:MZO655439 NJJ655406:NJK655439 NTF655406:NTG655439 ODB655406:ODC655439 OMX655406:OMY655439 OWT655406:OWU655439 PGP655406:PGQ655439 PQL655406:PQM655439 QAH655406:QAI655439 QKD655406:QKE655439 QTZ655406:QUA655439 RDV655406:RDW655439 RNR655406:RNS655439 RXN655406:RXO655439 SHJ655406:SHK655439 SRF655406:SRG655439 TBB655406:TBC655439 TKX655406:TKY655439 TUT655406:TUU655439 UEP655406:UEQ655439 UOL655406:UOM655439 UYH655406:UYI655439 VID655406:VIE655439 VRZ655406:VSA655439 WBV655406:WBW655439 WLR655406:WLS655439 WVN655406:WVO655439 F720942:G720975 JB720942:JC720975 SX720942:SY720975 ACT720942:ACU720975 AMP720942:AMQ720975 AWL720942:AWM720975 BGH720942:BGI720975 BQD720942:BQE720975 BZZ720942:CAA720975 CJV720942:CJW720975 CTR720942:CTS720975 DDN720942:DDO720975 DNJ720942:DNK720975 DXF720942:DXG720975 EHB720942:EHC720975 EQX720942:EQY720975 FAT720942:FAU720975 FKP720942:FKQ720975 FUL720942:FUM720975 GEH720942:GEI720975 GOD720942:GOE720975 GXZ720942:GYA720975 HHV720942:HHW720975 HRR720942:HRS720975 IBN720942:IBO720975 ILJ720942:ILK720975 IVF720942:IVG720975 JFB720942:JFC720975 JOX720942:JOY720975 JYT720942:JYU720975 KIP720942:KIQ720975 KSL720942:KSM720975 LCH720942:LCI720975 LMD720942:LME720975 LVZ720942:LWA720975 MFV720942:MFW720975 MPR720942:MPS720975 MZN720942:MZO720975 NJJ720942:NJK720975 NTF720942:NTG720975 ODB720942:ODC720975 OMX720942:OMY720975 OWT720942:OWU720975 PGP720942:PGQ720975 PQL720942:PQM720975 QAH720942:QAI720975 QKD720942:QKE720975 QTZ720942:QUA720975 RDV720942:RDW720975 RNR720942:RNS720975 RXN720942:RXO720975 SHJ720942:SHK720975 SRF720942:SRG720975 TBB720942:TBC720975 TKX720942:TKY720975 TUT720942:TUU720975 UEP720942:UEQ720975 UOL720942:UOM720975 UYH720942:UYI720975 VID720942:VIE720975 VRZ720942:VSA720975 WBV720942:WBW720975 WLR720942:WLS720975 WVN720942:WVO720975 F786478:G786511 JB786478:JC786511 SX786478:SY786511 ACT786478:ACU786511 AMP786478:AMQ786511 AWL786478:AWM786511 BGH786478:BGI786511 BQD786478:BQE786511 BZZ786478:CAA786511 CJV786478:CJW786511 CTR786478:CTS786511 DDN786478:DDO786511 DNJ786478:DNK786511 DXF786478:DXG786511 EHB786478:EHC786511 EQX786478:EQY786511 FAT786478:FAU786511 FKP786478:FKQ786511 FUL786478:FUM786511 GEH786478:GEI786511 GOD786478:GOE786511 GXZ786478:GYA786511 HHV786478:HHW786511 HRR786478:HRS786511 IBN786478:IBO786511 ILJ786478:ILK786511 IVF786478:IVG786511 JFB786478:JFC786511 JOX786478:JOY786511 JYT786478:JYU786511 KIP786478:KIQ786511 KSL786478:KSM786511 LCH786478:LCI786511 LMD786478:LME786511 LVZ786478:LWA786511 MFV786478:MFW786511 MPR786478:MPS786511 MZN786478:MZO786511 NJJ786478:NJK786511 NTF786478:NTG786511 ODB786478:ODC786511 OMX786478:OMY786511 OWT786478:OWU786511 PGP786478:PGQ786511 PQL786478:PQM786511 QAH786478:QAI786511 QKD786478:QKE786511 QTZ786478:QUA786511 RDV786478:RDW786511 RNR786478:RNS786511 RXN786478:RXO786511 SHJ786478:SHK786511 SRF786478:SRG786511 TBB786478:TBC786511 TKX786478:TKY786511 TUT786478:TUU786511 UEP786478:UEQ786511 UOL786478:UOM786511 UYH786478:UYI786511 VID786478:VIE786511 VRZ786478:VSA786511 WBV786478:WBW786511 WLR786478:WLS786511 WVN786478:WVO786511 F852014:G852047 JB852014:JC852047 SX852014:SY852047 ACT852014:ACU852047 AMP852014:AMQ852047 AWL852014:AWM852047 BGH852014:BGI852047 BQD852014:BQE852047 BZZ852014:CAA852047 CJV852014:CJW852047 CTR852014:CTS852047 DDN852014:DDO852047 DNJ852014:DNK852047 DXF852014:DXG852047 EHB852014:EHC852047 EQX852014:EQY852047 FAT852014:FAU852047 FKP852014:FKQ852047 FUL852014:FUM852047 GEH852014:GEI852047 GOD852014:GOE852047 GXZ852014:GYA852047 HHV852014:HHW852047 HRR852014:HRS852047 IBN852014:IBO852047 ILJ852014:ILK852047 IVF852014:IVG852047 JFB852014:JFC852047 JOX852014:JOY852047 JYT852014:JYU852047 KIP852014:KIQ852047 KSL852014:KSM852047 LCH852014:LCI852047 LMD852014:LME852047 LVZ852014:LWA852047 MFV852014:MFW852047 MPR852014:MPS852047 MZN852014:MZO852047 NJJ852014:NJK852047 NTF852014:NTG852047 ODB852014:ODC852047 OMX852014:OMY852047 OWT852014:OWU852047 PGP852014:PGQ852047 PQL852014:PQM852047 QAH852014:QAI852047 QKD852014:QKE852047 QTZ852014:QUA852047 RDV852014:RDW852047 RNR852014:RNS852047 RXN852014:RXO852047 SHJ852014:SHK852047 SRF852014:SRG852047 TBB852014:TBC852047 TKX852014:TKY852047 TUT852014:TUU852047 UEP852014:UEQ852047 UOL852014:UOM852047 UYH852014:UYI852047 VID852014:VIE852047 VRZ852014:VSA852047 WBV852014:WBW852047 WLR852014:WLS852047 WVN852014:WVO852047 F917550:G917583 JB917550:JC917583 SX917550:SY917583 ACT917550:ACU917583 AMP917550:AMQ917583 AWL917550:AWM917583 BGH917550:BGI917583 BQD917550:BQE917583 BZZ917550:CAA917583 CJV917550:CJW917583 CTR917550:CTS917583 DDN917550:DDO917583 DNJ917550:DNK917583 DXF917550:DXG917583 EHB917550:EHC917583 EQX917550:EQY917583 FAT917550:FAU917583 FKP917550:FKQ917583 FUL917550:FUM917583 GEH917550:GEI917583 GOD917550:GOE917583 GXZ917550:GYA917583 HHV917550:HHW917583 HRR917550:HRS917583 IBN917550:IBO917583 ILJ917550:ILK917583 IVF917550:IVG917583 JFB917550:JFC917583 JOX917550:JOY917583 JYT917550:JYU917583 KIP917550:KIQ917583 KSL917550:KSM917583 LCH917550:LCI917583 LMD917550:LME917583 LVZ917550:LWA917583 MFV917550:MFW917583 MPR917550:MPS917583 MZN917550:MZO917583 NJJ917550:NJK917583 NTF917550:NTG917583 ODB917550:ODC917583 OMX917550:OMY917583 OWT917550:OWU917583 PGP917550:PGQ917583 PQL917550:PQM917583 QAH917550:QAI917583 QKD917550:QKE917583 QTZ917550:QUA917583 RDV917550:RDW917583 RNR917550:RNS917583 RXN917550:RXO917583 SHJ917550:SHK917583 SRF917550:SRG917583 TBB917550:TBC917583 TKX917550:TKY917583 TUT917550:TUU917583 UEP917550:UEQ917583 UOL917550:UOM917583 UYH917550:UYI917583 VID917550:VIE917583 VRZ917550:VSA917583 WBV917550:WBW917583 WLR917550:WLS917583 WVN917550:WVO917583 F983086:G983119 JB983086:JC983119 SX983086:SY983119 ACT983086:ACU983119 AMP983086:AMQ983119 AWL983086:AWM983119 BGH983086:BGI983119 BQD983086:BQE983119 BZZ983086:CAA983119 CJV983086:CJW983119 CTR983086:CTS983119 DDN983086:DDO983119 DNJ983086:DNK983119 DXF983086:DXG983119 EHB983086:EHC983119 EQX983086:EQY983119 FAT983086:FAU983119 FKP983086:FKQ983119 FUL983086:FUM983119 GEH983086:GEI983119 GOD983086:GOE983119 GXZ983086:GYA983119 HHV983086:HHW983119 HRR983086:HRS983119 IBN983086:IBO983119 ILJ983086:ILK983119 IVF983086:IVG983119 JFB983086:JFC983119 JOX983086:JOY983119 JYT983086:JYU983119 KIP983086:KIQ983119 KSL983086:KSM983119 LCH983086:LCI983119 LMD983086:LME983119 LVZ983086:LWA983119 MFV983086:MFW983119 MPR983086:MPS983119 MZN983086:MZO983119 NJJ983086:NJK983119 NTF983086:NTG983119 ODB983086:ODC983119 OMX983086:OMY983119 OWT983086:OWU983119 PGP983086:PGQ983119 PQL983086:PQM983119 QAH983086:QAI983119 QKD983086:QKE983119 QTZ983086:QUA983119 RDV983086:RDW983119 RNR983086:RNS983119 RXN983086:RXO983119 SHJ983086:SHK983119 SRF983086:SRG983119 TBB983086:TBC983119 TKX983086:TKY983119 TUT983086:TUU983119 UEP983086:UEQ983119 UOL983086:UOM983119 UYH983086:UYI983119 VID983086:VIE983119 VRZ983086:VSA983119 WBV983086:WBW983119 WLR983086:WLS983119 WVN983086:WVO983119 F100:G102 JB100:JC102 SX100:SY102 ACT100:ACU102 AMP100:AMQ102 AWL100:AWM102 BGH100:BGI102 BQD100:BQE102 BZZ100:CAA102 CJV100:CJW102 CTR100:CTS102 DDN100:DDO102 DNJ100:DNK102 DXF100:DXG102 EHB100:EHC102 EQX100:EQY102 FAT100:FAU102 FKP100:FKQ102 FUL100:FUM102 GEH100:GEI102 GOD100:GOE102 GXZ100:GYA102 HHV100:HHW102 HRR100:HRS102 IBN100:IBO102 ILJ100:ILK102 IVF100:IVG102 JFB100:JFC102 JOX100:JOY102 JYT100:JYU102 KIP100:KIQ102 KSL100:KSM102 LCH100:LCI102 LMD100:LME102 LVZ100:LWA102 MFV100:MFW102 MPR100:MPS102 MZN100:MZO102 NJJ100:NJK102 NTF100:NTG102 ODB100:ODC102 OMX100:OMY102 OWT100:OWU102 PGP100:PGQ102 PQL100:PQM102 QAH100:QAI102 QKD100:QKE102 QTZ100:QUA102 RDV100:RDW102 RNR100:RNS102 RXN100:RXO102 SHJ100:SHK102 SRF100:SRG102 TBB100:TBC102 TKX100:TKY102 TUT100:TUU102 UEP100:UEQ102 UOL100:UOM102 UYH100:UYI102 VID100:VIE102 VRZ100:VSA102 WBV100:WBW102 WLR100:WLS102 WVN100:WVO102 F65617:G65619 JB65617:JC65619 SX65617:SY65619 ACT65617:ACU65619 AMP65617:AMQ65619 AWL65617:AWM65619 BGH65617:BGI65619 BQD65617:BQE65619 BZZ65617:CAA65619 CJV65617:CJW65619 CTR65617:CTS65619 DDN65617:DDO65619 DNJ65617:DNK65619 DXF65617:DXG65619 EHB65617:EHC65619 EQX65617:EQY65619 FAT65617:FAU65619 FKP65617:FKQ65619 FUL65617:FUM65619 GEH65617:GEI65619 GOD65617:GOE65619 GXZ65617:GYA65619 HHV65617:HHW65619 HRR65617:HRS65619 IBN65617:IBO65619 ILJ65617:ILK65619 IVF65617:IVG65619 JFB65617:JFC65619 JOX65617:JOY65619 JYT65617:JYU65619 KIP65617:KIQ65619 KSL65617:KSM65619 LCH65617:LCI65619 LMD65617:LME65619 LVZ65617:LWA65619 MFV65617:MFW65619 MPR65617:MPS65619 MZN65617:MZO65619 NJJ65617:NJK65619 NTF65617:NTG65619 ODB65617:ODC65619 OMX65617:OMY65619 OWT65617:OWU65619 PGP65617:PGQ65619 PQL65617:PQM65619 QAH65617:QAI65619 QKD65617:QKE65619 QTZ65617:QUA65619 RDV65617:RDW65619 RNR65617:RNS65619 RXN65617:RXO65619 SHJ65617:SHK65619 SRF65617:SRG65619 TBB65617:TBC65619 TKX65617:TKY65619 TUT65617:TUU65619 UEP65617:UEQ65619 UOL65617:UOM65619 UYH65617:UYI65619 VID65617:VIE65619 VRZ65617:VSA65619 WBV65617:WBW65619 WLR65617:WLS65619 WVN65617:WVO65619 F131153:G131155 JB131153:JC131155 SX131153:SY131155 ACT131153:ACU131155 AMP131153:AMQ131155 AWL131153:AWM131155 BGH131153:BGI131155 BQD131153:BQE131155 BZZ131153:CAA131155 CJV131153:CJW131155 CTR131153:CTS131155 DDN131153:DDO131155 DNJ131153:DNK131155 DXF131153:DXG131155 EHB131153:EHC131155 EQX131153:EQY131155 FAT131153:FAU131155 FKP131153:FKQ131155 FUL131153:FUM131155 GEH131153:GEI131155 GOD131153:GOE131155 GXZ131153:GYA131155 HHV131153:HHW131155 HRR131153:HRS131155 IBN131153:IBO131155 ILJ131153:ILK131155 IVF131153:IVG131155 JFB131153:JFC131155 JOX131153:JOY131155 JYT131153:JYU131155 KIP131153:KIQ131155 KSL131153:KSM131155 LCH131153:LCI131155 LMD131153:LME131155 LVZ131153:LWA131155 MFV131153:MFW131155 MPR131153:MPS131155 MZN131153:MZO131155 NJJ131153:NJK131155 NTF131153:NTG131155 ODB131153:ODC131155 OMX131153:OMY131155 OWT131153:OWU131155 PGP131153:PGQ131155 PQL131153:PQM131155 QAH131153:QAI131155 QKD131153:QKE131155 QTZ131153:QUA131155 RDV131153:RDW131155 RNR131153:RNS131155 RXN131153:RXO131155 SHJ131153:SHK131155 SRF131153:SRG131155 TBB131153:TBC131155 TKX131153:TKY131155 TUT131153:TUU131155 UEP131153:UEQ131155 UOL131153:UOM131155 UYH131153:UYI131155 VID131153:VIE131155 VRZ131153:VSA131155 WBV131153:WBW131155 WLR131153:WLS131155 WVN131153:WVO131155 F196689:G196691 JB196689:JC196691 SX196689:SY196691 ACT196689:ACU196691 AMP196689:AMQ196691 AWL196689:AWM196691 BGH196689:BGI196691 BQD196689:BQE196691 BZZ196689:CAA196691 CJV196689:CJW196691 CTR196689:CTS196691 DDN196689:DDO196691 DNJ196689:DNK196691 DXF196689:DXG196691 EHB196689:EHC196691 EQX196689:EQY196691 FAT196689:FAU196691 FKP196689:FKQ196691 FUL196689:FUM196691 GEH196689:GEI196691 GOD196689:GOE196691 GXZ196689:GYA196691 HHV196689:HHW196691 HRR196689:HRS196691 IBN196689:IBO196691 ILJ196689:ILK196691 IVF196689:IVG196691 JFB196689:JFC196691 JOX196689:JOY196691 JYT196689:JYU196691 KIP196689:KIQ196691 KSL196689:KSM196691 LCH196689:LCI196691 LMD196689:LME196691 LVZ196689:LWA196691 MFV196689:MFW196691 MPR196689:MPS196691 MZN196689:MZO196691 NJJ196689:NJK196691 NTF196689:NTG196691 ODB196689:ODC196691 OMX196689:OMY196691 OWT196689:OWU196691 PGP196689:PGQ196691 PQL196689:PQM196691 QAH196689:QAI196691 QKD196689:QKE196691 QTZ196689:QUA196691 RDV196689:RDW196691 RNR196689:RNS196691 RXN196689:RXO196691 SHJ196689:SHK196691 SRF196689:SRG196691 TBB196689:TBC196691 TKX196689:TKY196691 TUT196689:TUU196691 UEP196689:UEQ196691 UOL196689:UOM196691 UYH196689:UYI196691 VID196689:VIE196691 VRZ196689:VSA196691 WBV196689:WBW196691 WLR196689:WLS196691 WVN196689:WVO196691 F262225:G262227 JB262225:JC262227 SX262225:SY262227 ACT262225:ACU262227 AMP262225:AMQ262227 AWL262225:AWM262227 BGH262225:BGI262227 BQD262225:BQE262227 BZZ262225:CAA262227 CJV262225:CJW262227 CTR262225:CTS262227 DDN262225:DDO262227 DNJ262225:DNK262227 DXF262225:DXG262227 EHB262225:EHC262227 EQX262225:EQY262227 FAT262225:FAU262227 FKP262225:FKQ262227 FUL262225:FUM262227 GEH262225:GEI262227 GOD262225:GOE262227 GXZ262225:GYA262227 HHV262225:HHW262227 HRR262225:HRS262227 IBN262225:IBO262227 ILJ262225:ILK262227 IVF262225:IVG262227 JFB262225:JFC262227 JOX262225:JOY262227 JYT262225:JYU262227 KIP262225:KIQ262227 KSL262225:KSM262227 LCH262225:LCI262227 LMD262225:LME262227 LVZ262225:LWA262227 MFV262225:MFW262227 MPR262225:MPS262227 MZN262225:MZO262227 NJJ262225:NJK262227 NTF262225:NTG262227 ODB262225:ODC262227 OMX262225:OMY262227 OWT262225:OWU262227 PGP262225:PGQ262227 PQL262225:PQM262227 QAH262225:QAI262227 QKD262225:QKE262227 QTZ262225:QUA262227 RDV262225:RDW262227 RNR262225:RNS262227 RXN262225:RXO262227 SHJ262225:SHK262227 SRF262225:SRG262227 TBB262225:TBC262227 TKX262225:TKY262227 TUT262225:TUU262227 UEP262225:UEQ262227 UOL262225:UOM262227 UYH262225:UYI262227 VID262225:VIE262227 VRZ262225:VSA262227 WBV262225:WBW262227 WLR262225:WLS262227 WVN262225:WVO262227 F327761:G327763 JB327761:JC327763 SX327761:SY327763 ACT327761:ACU327763 AMP327761:AMQ327763 AWL327761:AWM327763 BGH327761:BGI327763 BQD327761:BQE327763 BZZ327761:CAA327763 CJV327761:CJW327763 CTR327761:CTS327763 DDN327761:DDO327763 DNJ327761:DNK327763 DXF327761:DXG327763 EHB327761:EHC327763 EQX327761:EQY327763 FAT327761:FAU327763 FKP327761:FKQ327763 FUL327761:FUM327763 GEH327761:GEI327763 GOD327761:GOE327763 GXZ327761:GYA327763 HHV327761:HHW327763 HRR327761:HRS327763 IBN327761:IBO327763 ILJ327761:ILK327763 IVF327761:IVG327763 JFB327761:JFC327763 JOX327761:JOY327763 JYT327761:JYU327763 KIP327761:KIQ327763 KSL327761:KSM327763 LCH327761:LCI327763 LMD327761:LME327763 LVZ327761:LWA327763 MFV327761:MFW327763 MPR327761:MPS327763 MZN327761:MZO327763 NJJ327761:NJK327763 NTF327761:NTG327763 ODB327761:ODC327763 OMX327761:OMY327763 OWT327761:OWU327763 PGP327761:PGQ327763 PQL327761:PQM327763 QAH327761:QAI327763 QKD327761:QKE327763 QTZ327761:QUA327763 RDV327761:RDW327763 RNR327761:RNS327763 RXN327761:RXO327763 SHJ327761:SHK327763 SRF327761:SRG327763 TBB327761:TBC327763 TKX327761:TKY327763 TUT327761:TUU327763 UEP327761:UEQ327763 UOL327761:UOM327763 UYH327761:UYI327763 VID327761:VIE327763 VRZ327761:VSA327763 WBV327761:WBW327763 WLR327761:WLS327763 WVN327761:WVO327763 F393297:G393299 JB393297:JC393299 SX393297:SY393299 ACT393297:ACU393299 AMP393297:AMQ393299 AWL393297:AWM393299 BGH393297:BGI393299 BQD393297:BQE393299 BZZ393297:CAA393299 CJV393297:CJW393299 CTR393297:CTS393299 DDN393297:DDO393299 DNJ393297:DNK393299 DXF393297:DXG393299 EHB393297:EHC393299 EQX393297:EQY393299 FAT393297:FAU393299 FKP393297:FKQ393299 FUL393297:FUM393299 GEH393297:GEI393299 GOD393297:GOE393299 GXZ393297:GYA393299 HHV393297:HHW393299 HRR393297:HRS393299 IBN393297:IBO393299 ILJ393297:ILK393299 IVF393297:IVG393299 JFB393297:JFC393299 JOX393297:JOY393299 JYT393297:JYU393299 KIP393297:KIQ393299 KSL393297:KSM393299 LCH393297:LCI393299 LMD393297:LME393299 LVZ393297:LWA393299 MFV393297:MFW393299 MPR393297:MPS393299 MZN393297:MZO393299 NJJ393297:NJK393299 NTF393297:NTG393299 ODB393297:ODC393299 OMX393297:OMY393299 OWT393297:OWU393299 PGP393297:PGQ393299 PQL393297:PQM393299 QAH393297:QAI393299 QKD393297:QKE393299 QTZ393297:QUA393299 RDV393297:RDW393299 RNR393297:RNS393299 RXN393297:RXO393299 SHJ393297:SHK393299 SRF393297:SRG393299 TBB393297:TBC393299 TKX393297:TKY393299 TUT393297:TUU393299 UEP393297:UEQ393299 UOL393297:UOM393299 UYH393297:UYI393299 VID393297:VIE393299 VRZ393297:VSA393299 WBV393297:WBW393299 WLR393297:WLS393299 WVN393297:WVO393299 F458833:G458835 JB458833:JC458835 SX458833:SY458835 ACT458833:ACU458835 AMP458833:AMQ458835 AWL458833:AWM458835 BGH458833:BGI458835 BQD458833:BQE458835 BZZ458833:CAA458835 CJV458833:CJW458835 CTR458833:CTS458835 DDN458833:DDO458835 DNJ458833:DNK458835 DXF458833:DXG458835 EHB458833:EHC458835 EQX458833:EQY458835 FAT458833:FAU458835 FKP458833:FKQ458835 FUL458833:FUM458835 GEH458833:GEI458835 GOD458833:GOE458835 GXZ458833:GYA458835 HHV458833:HHW458835 HRR458833:HRS458835 IBN458833:IBO458835 ILJ458833:ILK458835 IVF458833:IVG458835 JFB458833:JFC458835 JOX458833:JOY458835 JYT458833:JYU458835 KIP458833:KIQ458835 KSL458833:KSM458835 LCH458833:LCI458835 LMD458833:LME458835 LVZ458833:LWA458835 MFV458833:MFW458835 MPR458833:MPS458835 MZN458833:MZO458835 NJJ458833:NJK458835 NTF458833:NTG458835 ODB458833:ODC458835 OMX458833:OMY458835 OWT458833:OWU458835 PGP458833:PGQ458835 PQL458833:PQM458835 QAH458833:QAI458835 QKD458833:QKE458835 QTZ458833:QUA458835 RDV458833:RDW458835 RNR458833:RNS458835 RXN458833:RXO458835 SHJ458833:SHK458835 SRF458833:SRG458835 TBB458833:TBC458835 TKX458833:TKY458835 TUT458833:TUU458835 UEP458833:UEQ458835 UOL458833:UOM458835 UYH458833:UYI458835 VID458833:VIE458835 VRZ458833:VSA458835 WBV458833:WBW458835 WLR458833:WLS458835 WVN458833:WVO458835 F524369:G524371 JB524369:JC524371 SX524369:SY524371 ACT524369:ACU524371 AMP524369:AMQ524371 AWL524369:AWM524371 BGH524369:BGI524371 BQD524369:BQE524371 BZZ524369:CAA524371 CJV524369:CJW524371 CTR524369:CTS524371 DDN524369:DDO524371 DNJ524369:DNK524371 DXF524369:DXG524371 EHB524369:EHC524371 EQX524369:EQY524371 FAT524369:FAU524371 FKP524369:FKQ524371 FUL524369:FUM524371 GEH524369:GEI524371 GOD524369:GOE524371 GXZ524369:GYA524371 HHV524369:HHW524371 HRR524369:HRS524371 IBN524369:IBO524371 ILJ524369:ILK524371 IVF524369:IVG524371 JFB524369:JFC524371 JOX524369:JOY524371 JYT524369:JYU524371 KIP524369:KIQ524371 KSL524369:KSM524371 LCH524369:LCI524371 LMD524369:LME524371 LVZ524369:LWA524371 MFV524369:MFW524371 MPR524369:MPS524371 MZN524369:MZO524371 NJJ524369:NJK524371 NTF524369:NTG524371 ODB524369:ODC524371 OMX524369:OMY524371 OWT524369:OWU524371 PGP524369:PGQ524371 PQL524369:PQM524371 QAH524369:QAI524371 QKD524369:QKE524371 QTZ524369:QUA524371 RDV524369:RDW524371 RNR524369:RNS524371 RXN524369:RXO524371 SHJ524369:SHK524371 SRF524369:SRG524371 TBB524369:TBC524371 TKX524369:TKY524371 TUT524369:TUU524371 UEP524369:UEQ524371 UOL524369:UOM524371 UYH524369:UYI524371 VID524369:VIE524371 VRZ524369:VSA524371 WBV524369:WBW524371 WLR524369:WLS524371 WVN524369:WVO524371 F589905:G589907 JB589905:JC589907 SX589905:SY589907 ACT589905:ACU589907 AMP589905:AMQ589907 AWL589905:AWM589907 BGH589905:BGI589907 BQD589905:BQE589907 BZZ589905:CAA589907 CJV589905:CJW589907 CTR589905:CTS589907 DDN589905:DDO589907 DNJ589905:DNK589907 DXF589905:DXG589907 EHB589905:EHC589907 EQX589905:EQY589907 FAT589905:FAU589907 FKP589905:FKQ589907 FUL589905:FUM589907 GEH589905:GEI589907 GOD589905:GOE589907 GXZ589905:GYA589907 HHV589905:HHW589907 HRR589905:HRS589907 IBN589905:IBO589907 ILJ589905:ILK589907 IVF589905:IVG589907 JFB589905:JFC589907 JOX589905:JOY589907 JYT589905:JYU589907 KIP589905:KIQ589907 KSL589905:KSM589907 LCH589905:LCI589907 LMD589905:LME589907 LVZ589905:LWA589907 MFV589905:MFW589907 MPR589905:MPS589907 MZN589905:MZO589907 NJJ589905:NJK589907 NTF589905:NTG589907 ODB589905:ODC589907 OMX589905:OMY589907 OWT589905:OWU589907 PGP589905:PGQ589907 PQL589905:PQM589907 QAH589905:QAI589907 QKD589905:QKE589907 QTZ589905:QUA589907 RDV589905:RDW589907 RNR589905:RNS589907 RXN589905:RXO589907 SHJ589905:SHK589907 SRF589905:SRG589907 TBB589905:TBC589907 TKX589905:TKY589907 TUT589905:TUU589907 UEP589905:UEQ589907 UOL589905:UOM589907 UYH589905:UYI589907 VID589905:VIE589907 VRZ589905:VSA589907 WBV589905:WBW589907 WLR589905:WLS589907 WVN589905:WVO589907 F655441:G655443 JB655441:JC655443 SX655441:SY655443 ACT655441:ACU655443 AMP655441:AMQ655443 AWL655441:AWM655443 BGH655441:BGI655443 BQD655441:BQE655443 BZZ655441:CAA655443 CJV655441:CJW655443 CTR655441:CTS655443 DDN655441:DDO655443 DNJ655441:DNK655443 DXF655441:DXG655443 EHB655441:EHC655443 EQX655441:EQY655443 FAT655441:FAU655443 FKP655441:FKQ655443 FUL655441:FUM655443 GEH655441:GEI655443 GOD655441:GOE655443 GXZ655441:GYA655443 HHV655441:HHW655443 HRR655441:HRS655443 IBN655441:IBO655443 ILJ655441:ILK655443 IVF655441:IVG655443 JFB655441:JFC655443 JOX655441:JOY655443 JYT655441:JYU655443 KIP655441:KIQ655443 KSL655441:KSM655443 LCH655441:LCI655443 LMD655441:LME655443 LVZ655441:LWA655443 MFV655441:MFW655443 MPR655441:MPS655443 MZN655441:MZO655443 NJJ655441:NJK655443 NTF655441:NTG655443 ODB655441:ODC655443 OMX655441:OMY655443 OWT655441:OWU655443 PGP655441:PGQ655443 PQL655441:PQM655443 QAH655441:QAI655443 QKD655441:QKE655443 QTZ655441:QUA655443 RDV655441:RDW655443 RNR655441:RNS655443 RXN655441:RXO655443 SHJ655441:SHK655443 SRF655441:SRG655443 TBB655441:TBC655443 TKX655441:TKY655443 TUT655441:TUU655443 UEP655441:UEQ655443 UOL655441:UOM655443 UYH655441:UYI655443 VID655441:VIE655443 VRZ655441:VSA655443 WBV655441:WBW655443 WLR655441:WLS655443 WVN655441:WVO655443 F720977:G720979 JB720977:JC720979 SX720977:SY720979 ACT720977:ACU720979 AMP720977:AMQ720979 AWL720977:AWM720979 BGH720977:BGI720979 BQD720977:BQE720979 BZZ720977:CAA720979 CJV720977:CJW720979 CTR720977:CTS720979 DDN720977:DDO720979 DNJ720977:DNK720979 DXF720977:DXG720979 EHB720977:EHC720979 EQX720977:EQY720979 FAT720977:FAU720979 FKP720977:FKQ720979 FUL720977:FUM720979 GEH720977:GEI720979 GOD720977:GOE720979 GXZ720977:GYA720979 HHV720977:HHW720979 HRR720977:HRS720979 IBN720977:IBO720979 ILJ720977:ILK720979 IVF720977:IVG720979 JFB720977:JFC720979 JOX720977:JOY720979 JYT720977:JYU720979 KIP720977:KIQ720979 KSL720977:KSM720979 LCH720977:LCI720979 LMD720977:LME720979 LVZ720977:LWA720979 MFV720977:MFW720979 MPR720977:MPS720979 MZN720977:MZO720979 NJJ720977:NJK720979 NTF720977:NTG720979 ODB720977:ODC720979 OMX720977:OMY720979 OWT720977:OWU720979 PGP720977:PGQ720979 PQL720977:PQM720979 QAH720977:QAI720979 QKD720977:QKE720979 QTZ720977:QUA720979 RDV720977:RDW720979 RNR720977:RNS720979 RXN720977:RXO720979 SHJ720977:SHK720979 SRF720977:SRG720979 TBB720977:TBC720979 TKX720977:TKY720979 TUT720977:TUU720979 UEP720977:UEQ720979 UOL720977:UOM720979 UYH720977:UYI720979 VID720977:VIE720979 VRZ720977:VSA720979 WBV720977:WBW720979 WLR720977:WLS720979 WVN720977:WVO720979 F786513:G786515 JB786513:JC786515 SX786513:SY786515 ACT786513:ACU786515 AMP786513:AMQ786515 AWL786513:AWM786515 BGH786513:BGI786515 BQD786513:BQE786515 BZZ786513:CAA786515 CJV786513:CJW786515 CTR786513:CTS786515 DDN786513:DDO786515 DNJ786513:DNK786515 DXF786513:DXG786515 EHB786513:EHC786515 EQX786513:EQY786515 FAT786513:FAU786515 FKP786513:FKQ786515 FUL786513:FUM786515 GEH786513:GEI786515 GOD786513:GOE786515 GXZ786513:GYA786515 HHV786513:HHW786515 HRR786513:HRS786515 IBN786513:IBO786515 ILJ786513:ILK786515 IVF786513:IVG786515 JFB786513:JFC786515 JOX786513:JOY786515 JYT786513:JYU786515 KIP786513:KIQ786515 KSL786513:KSM786515 LCH786513:LCI786515 LMD786513:LME786515 LVZ786513:LWA786515 MFV786513:MFW786515 MPR786513:MPS786515 MZN786513:MZO786515 NJJ786513:NJK786515 NTF786513:NTG786515 ODB786513:ODC786515 OMX786513:OMY786515 OWT786513:OWU786515 PGP786513:PGQ786515 PQL786513:PQM786515 QAH786513:QAI786515 QKD786513:QKE786515 QTZ786513:QUA786515 RDV786513:RDW786515 RNR786513:RNS786515 RXN786513:RXO786515 SHJ786513:SHK786515 SRF786513:SRG786515 TBB786513:TBC786515 TKX786513:TKY786515 TUT786513:TUU786515 UEP786513:UEQ786515 UOL786513:UOM786515 UYH786513:UYI786515 VID786513:VIE786515 VRZ786513:VSA786515 WBV786513:WBW786515 WLR786513:WLS786515 WVN786513:WVO786515 F852049:G852051 JB852049:JC852051 SX852049:SY852051 ACT852049:ACU852051 AMP852049:AMQ852051 AWL852049:AWM852051 BGH852049:BGI852051 BQD852049:BQE852051 BZZ852049:CAA852051 CJV852049:CJW852051 CTR852049:CTS852051 DDN852049:DDO852051 DNJ852049:DNK852051 DXF852049:DXG852051 EHB852049:EHC852051 EQX852049:EQY852051 FAT852049:FAU852051 FKP852049:FKQ852051 FUL852049:FUM852051 GEH852049:GEI852051 GOD852049:GOE852051 GXZ852049:GYA852051 HHV852049:HHW852051 HRR852049:HRS852051 IBN852049:IBO852051 ILJ852049:ILK852051 IVF852049:IVG852051 JFB852049:JFC852051 JOX852049:JOY852051 JYT852049:JYU852051 KIP852049:KIQ852051 KSL852049:KSM852051 LCH852049:LCI852051 LMD852049:LME852051 LVZ852049:LWA852051 MFV852049:MFW852051 MPR852049:MPS852051 MZN852049:MZO852051 NJJ852049:NJK852051 NTF852049:NTG852051 ODB852049:ODC852051 OMX852049:OMY852051 OWT852049:OWU852051 PGP852049:PGQ852051 PQL852049:PQM852051 QAH852049:QAI852051 QKD852049:QKE852051 QTZ852049:QUA852051 RDV852049:RDW852051 RNR852049:RNS852051 RXN852049:RXO852051 SHJ852049:SHK852051 SRF852049:SRG852051 TBB852049:TBC852051 TKX852049:TKY852051 TUT852049:TUU852051 UEP852049:UEQ852051 UOL852049:UOM852051 UYH852049:UYI852051 VID852049:VIE852051 VRZ852049:VSA852051 WBV852049:WBW852051 WLR852049:WLS852051 WVN852049:WVO852051 F917585:G917587 JB917585:JC917587 SX917585:SY917587 ACT917585:ACU917587 AMP917585:AMQ917587 AWL917585:AWM917587 BGH917585:BGI917587 BQD917585:BQE917587 BZZ917585:CAA917587 CJV917585:CJW917587 CTR917585:CTS917587 DDN917585:DDO917587 DNJ917585:DNK917587 DXF917585:DXG917587 EHB917585:EHC917587 EQX917585:EQY917587 FAT917585:FAU917587 FKP917585:FKQ917587 FUL917585:FUM917587 GEH917585:GEI917587 GOD917585:GOE917587 GXZ917585:GYA917587 HHV917585:HHW917587 HRR917585:HRS917587 IBN917585:IBO917587 ILJ917585:ILK917587 IVF917585:IVG917587 JFB917585:JFC917587 JOX917585:JOY917587 JYT917585:JYU917587 KIP917585:KIQ917587 KSL917585:KSM917587 LCH917585:LCI917587 LMD917585:LME917587 LVZ917585:LWA917587 MFV917585:MFW917587 MPR917585:MPS917587 MZN917585:MZO917587 NJJ917585:NJK917587 NTF917585:NTG917587 ODB917585:ODC917587 OMX917585:OMY917587 OWT917585:OWU917587 PGP917585:PGQ917587 PQL917585:PQM917587 QAH917585:QAI917587 QKD917585:QKE917587 QTZ917585:QUA917587 RDV917585:RDW917587 RNR917585:RNS917587 RXN917585:RXO917587 SHJ917585:SHK917587 SRF917585:SRG917587 TBB917585:TBC917587 TKX917585:TKY917587 TUT917585:TUU917587 UEP917585:UEQ917587 UOL917585:UOM917587 UYH917585:UYI917587 VID917585:VIE917587 VRZ917585:VSA917587 WBV917585:WBW917587 WLR917585:WLS917587 WVN917585:WVO917587 F983121:G983123 JB983121:JC983123 SX983121:SY983123 ACT983121:ACU983123 AMP983121:AMQ983123 AWL983121:AWM983123 BGH983121:BGI983123 BQD983121:BQE983123 BZZ983121:CAA983123 CJV983121:CJW983123 CTR983121:CTS983123 DDN983121:DDO983123 DNJ983121:DNK983123 DXF983121:DXG983123 EHB983121:EHC983123 EQX983121:EQY983123 FAT983121:FAU983123 FKP983121:FKQ983123 FUL983121:FUM983123 GEH983121:GEI983123 GOD983121:GOE983123 GXZ983121:GYA983123 HHV983121:HHW983123 HRR983121:HRS983123 IBN983121:IBO983123 ILJ983121:ILK983123 IVF983121:IVG983123 JFB983121:JFC983123 JOX983121:JOY983123 JYT983121:JYU983123 KIP983121:KIQ983123 KSL983121:KSM983123 LCH983121:LCI983123 LMD983121:LME983123 LVZ983121:LWA983123 MFV983121:MFW983123 MPR983121:MPS983123 MZN983121:MZO983123 NJJ983121:NJK983123 NTF983121:NTG983123 ODB983121:ODC983123 OMX983121:OMY983123 OWT983121:OWU983123 PGP983121:PGQ983123 PQL983121:PQM983123 QAH983121:QAI983123 QKD983121:QKE983123 QTZ983121:QUA983123 RDV983121:RDW983123 RNR983121:RNS983123 RXN983121:RXO983123 SHJ983121:SHK983123 SRF983121:SRG983123 TBB983121:TBC983123 TKX983121:TKY983123 TUT983121:TUU983123 UEP983121:UEQ983123 UOL983121:UOM983123 UYH983121:UYI983123 VID983121:VIE983123 VRZ983121:VSA983123 WBV983121:WBW983123 WLR983121:WLS983123 WVN983121:WVO983123 F65626:G65637 JB65626:JC65637 SX65626:SY65637 ACT65626:ACU65637 AMP65626:AMQ65637 AWL65626:AWM65637 BGH65626:BGI65637 BQD65626:BQE65637 BZZ65626:CAA65637 CJV65626:CJW65637 CTR65626:CTS65637 DDN65626:DDO65637 DNJ65626:DNK65637 DXF65626:DXG65637 EHB65626:EHC65637 EQX65626:EQY65637 FAT65626:FAU65637 FKP65626:FKQ65637 FUL65626:FUM65637 GEH65626:GEI65637 GOD65626:GOE65637 GXZ65626:GYA65637 HHV65626:HHW65637 HRR65626:HRS65637 IBN65626:IBO65637 ILJ65626:ILK65637 IVF65626:IVG65637 JFB65626:JFC65637 JOX65626:JOY65637 JYT65626:JYU65637 KIP65626:KIQ65637 KSL65626:KSM65637 LCH65626:LCI65637 LMD65626:LME65637 LVZ65626:LWA65637 MFV65626:MFW65637 MPR65626:MPS65637 MZN65626:MZO65637 NJJ65626:NJK65637 NTF65626:NTG65637 ODB65626:ODC65637 OMX65626:OMY65637 OWT65626:OWU65637 PGP65626:PGQ65637 PQL65626:PQM65637 QAH65626:QAI65637 QKD65626:QKE65637 QTZ65626:QUA65637 RDV65626:RDW65637 RNR65626:RNS65637 RXN65626:RXO65637 SHJ65626:SHK65637 SRF65626:SRG65637 TBB65626:TBC65637 TKX65626:TKY65637 TUT65626:TUU65637 UEP65626:UEQ65637 UOL65626:UOM65637 UYH65626:UYI65637 VID65626:VIE65637 VRZ65626:VSA65637 WBV65626:WBW65637 WLR65626:WLS65637 WVN65626:WVO65637 F131162:G131173 JB131162:JC131173 SX131162:SY131173 ACT131162:ACU131173 AMP131162:AMQ131173 AWL131162:AWM131173 BGH131162:BGI131173 BQD131162:BQE131173 BZZ131162:CAA131173 CJV131162:CJW131173 CTR131162:CTS131173 DDN131162:DDO131173 DNJ131162:DNK131173 DXF131162:DXG131173 EHB131162:EHC131173 EQX131162:EQY131173 FAT131162:FAU131173 FKP131162:FKQ131173 FUL131162:FUM131173 GEH131162:GEI131173 GOD131162:GOE131173 GXZ131162:GYA131173 HHV131162:HHW131173 HRR131162:HRS131173 IBN131162:IBO131173 ILJ131162:ILK131173 IVF131162:IVG131173 JFB131162:JFC131173 JOX131162:JOY131173 JYT131162:JYU131173 KIP131162:KIQ131173 KSL131162:KSM131173 LCH131162:LCI131173 LMD131162:LME131173 LVZ131162:LWA131173 MFV131162:MFW131173 MPR131162:MPS131173 MZN131162:MZO131173 NJJ131162:NJK131173 NTF131162:NTG131173 ODB131162:ODC131173 OMX131162:OMY131173 OWT131162:OWU131173 PGP131162:PGQ131173 PQL131162:PQM131173 QAH131162:QAI131173 QKD131162:QKE131173 QTZ131162:QUA131173 RDV131162:RDW131173 RNR131162:RNS131173 RXN131162:RXO131173 SHJ131162:SHK131173 SRF131162:SRG131173 TBB131162:TBC131173 TKX131162:TKY131173 TUT131162:TUU131173 UEP131162:UEQ131173 UOL131162:UOM131173 UYH131162:UYI131173 VID131162:VIE131173 VRZ131162:VSA131173 WBV131162:WBW131173 WLR131162:WLS131173 WVN131162:WVO131173 F196698:G196709 JB196698:JC196709 SX196698:SY196709 ACT196698:ACU196709 AMP196698:AMQ196709 AWL196698:AWM196709 BGH196698:BGI196709 BQD196698:BQE196709 BZZ196698:CAA196709 CJV196698:CJW196709 CTR196698:CTS196709 DDN196698:DDO196709 DNJ196698:DNK196709 DXF196698:DXG196709 EHB196698:EHC196709 EQX196698:EQY196709 FAT196698:FAU196709 FKP196698:FKQ196709 FUL196698:FUM196709 GEH196698:GEI196709 GOD196698:GOE196709 GXZ196698:GYA196709 HHV196698:HHW196709 HRR196698:HRS196709 IBN196698:IBO196709 ILJ196698:ILK196709 IVF196698:IVG196709 JFB196698:JFC196709 JOX196698:JOY196709 JYT196698:JYU196709 KIP196698:KIQ196709 KSL196698:KSM196709 LCH196698:LCI196709 LMD196698:LME196709 LVZ196698:LWA196709 MFV196698:MFW196709 MPR196698:MPS196709 MZN196698:MZO196709 NJJ196698:NJK196709 NTF196698:NTG196709 ODB196698:ODC196709 OMX196698:OMY196709 OWT196698:OWU196709 PGP196698:PGQ196709 PQL196698:PQM196709 QAH196698:QAI196709 QKD196698:QKE196709 QTZ196698:QUA196709 RDV196698:RDW196709 RNR196698:RNS196709 RXN196698:RXO196709 SHJ196698:SHK196709 SRF196698:SRG196709 TBB196698:TBC196709 TKX196698:TKY196709 TUT196698:TUU196709 UEP196698:UEQ196709 UOL196698:UOM196709 UYH196698:UYI196709 VID196698:VIE196709 VRZ196698:VSA196709 WBV196698:WBW196709 WLR196698:WLS196709 WVN196698:WVO196709 F262234:G262245 JB262234:JC262245 SX262234:SY262245 ACT262234:ACU262245 AMP262234:AMQ262245 AWL262234:AWM262245 BGH262234:BGI262245 BQD262234:BQE262245 BZZ262234:CAA262245 CJV262234:CJW262245 CTR262234:CTS262245 DDN262234:DDO262245 DNJ262234:DNK262245 DXF262234:DXG262245 EHB262234:EHC262245 EQX262234:EQY262245 FAT262234:FAU262245 FKP262234:FKQ262245 FUL262234:FUM262245 GEH262234:GEI262245 GOD262234:GOE262245 GXZ262234:GYA262245 HHV262234:HHW262245 HRR262234:HRS262245 IBN262234:IBO262245 ILJ262234:ILK262245 IVF262234:IVG262245 JFB262234:JFC262245 JOX262234:JOY262245 JYT262234:JYU262245 KIP262234:KIQ262245 KSL262234:KSM262245 LCH262234:LCI262245 LMD262234:LME262245 LVZ262234:LWA262245 MFV262234:MFW262245 MPR262234:MPS262245 MZN262234:MZO262245 NJJ262234:NJK262245 NTF262234:NTG262245 ODB262234:ODC262245 OMX262234:OMY262245 OWT262234:OWU262245 PGP262234:PGQ262245 PQL262234:PQM262245 QAH262234:QAI262245 QKD262234:QKE262245 QTZ262234:QUA262245 RDV262234:RDW262245 RNR262234:RNS262245 RXN262234:RXO262245 SHJ262234:SHK262245 SRF262234:SRG262245 TBB262234:TBC262245 TKX262234:TKY262245 TUT262234:TUU262245 UEP262234:UEQ262245 UOL262234:UOM262245 UYH262234:UYI262245 VID262234:VIE262245 VRZ262234:VSA262245 WBV262234:WBW262245 WLR262234:WLS262245 WVN262234:WVO262245 F327770:G327781 JB327770:JC327781 SX327770:SY327781 ACT327770:ACU327781 AMP327770:AMQ327781 AWL327770:AWM327781 BGH327770:BGI327781 BQD327770:BQE327781 BZZ327770:CAA327781 CJV327770:CJW327781 CTR327770:CTS327781 DDN327770:DDO327781 DNJ327770:DNK327781 DXF327770:DXG327781 EHB327770:EHC327781 EQX327770:EQY327781 FAT327770:FAU327781 FKP327770:FKQ327781 FUL327770:FUM327781 GEH327770:GEI327781 GOD327770:GOE327781 GXZ327770:GYA327781 HHV327770:HHW327781 HRR327770:HRS327781 IBN327770:IBO327781 ILJ327770:ILK327781 IVF327770:IVG327781 JFB327770:JFC327781 JOX327770:JOY327781 JYT327770:JYU327781 KIP327770:KIQ327781 KSL327770:KSM327781 LCH327770:LCI327781 LMD327770:LME327781 LVZ327770:LWA327781 MFV327770:MFW327781 MPR327770:MPS327781 MZN327770:MZO327781 NJJ327770:NJK327781 NTF327770:NTG327781 ODB327770:ODC327781 OMX327770:OMY327781 OWT327770:OWU327781 PGP327770:PGQ327781 PQL327770:PQM327781 QAH327770:QAI327781 QKD327770:QKE327781 QTZ327770:QUA327781 RDV327770:RDW327781 RNR327770:RNS327781 RXN327770:RXO327781 SHJ327770:SHK327781 SRF327770:SRG327781 TBB327770:TBC327781 TKX327770:TKY327781 TUT327770:TUU327781 UEP327770:UEQ327781 UOL327770:UOM327781 UYH327770:UYI327781 VID327770:VIE327781 VRZ327770:VSA327781 WBV327770:WBW327781 WLR327770:WLS327781 WVN327770:WVO327781 F393306:G393317 JB393306:JC393317 SX393306:SY393317 ACT393306:ACU393317 AMP393306:AMQ393317 AWL393306:AWM393317 BGH393306:BGI393317 BQD393306:BQE393317 BZZ393306:CAA393317 CJV393306:CJW393317 CTR393306:CTS393317 DDN393306:DDO393317 DNJ393306:DNK393317 DXF393306:DXG393317 EHB393306:EHC393317 EQX393306:EQY393317 FAT393306:FAU393317 FKP393306:FKQ393317 FUL393306:FUM393317 GEH393306:GEI393317 GOD393306:GOE393317 GXZ393306:GYA393317 HHV393306:HHW393317 HRR393306:HRS393317 IBN393306:IBO393317 ILJ393306:ILK393317 IVF393306:IVG393317 JFB393306:JFC393317 JOX393306:JOY393317 JYT393306:JYU393317 KIP393306:KIQ393317 KSL393306:KSM393317 LCH393306:LCI393317 LMD393306:LME393317 LVZ393306:LWA393317 MFV393306:MFW393317 MPR393306:MPS393317 MZN393306:MZO393317 NJJ393306:NJK393317 NTF393306:NTG393317 ODB393306:ODC393317 OMX393306:OMY393317 OWT393306:OWU393317 PGP393306:PGQ393317 PQL393306:PQM393317 QAH393306:QAI393317 QKD393306:QKE393317 QTZ393306:QUA393317 RDV393306:RDW393317 RNR393306:RNS393317 RXN393306:RXO393317 SHJ393306:SHK393317 SRF393306:SRG393317 TBB393306:TBC393317 TKX393306:TKY393317 TUT393306:TUU393317 UEP393306:UEQ393317 UOL393306:UOM393317 UYH393306:UYI393317 VID393306:VIE393317 VRZ393306:VSA393317 WBV393306:WBW393317 WLR393306:WLS393317 WVN393306:WVO393317 F458842:G458853 JB458842:JC458853 SX458842:SY458853 ACT458842:ACU458853 AMP458842:AMQ458853 AWL458842:AWM458853 BGH458842:BGI458853 BQD458842:BQE458853 BZZ458842:CAA458853 CJV458842:CJW458853 CTR458842:CTS458853 DDN458842:DDO458853 DNJ458842:DNK458853 DXF458842:DXG458853 EHB458842:EHC458853 EQX458842:EQY458853 FAT458842:FAU458853 FKP458842:FKQ458853 FUL458842:FUM458853 GEH458842:GEI458853 GOD458842:GOE458853 GXZ458842:GYA458853 HHV458842:HHW458853 HRR458842:HRS458853 IBN458842:IBO458853 ILJ458842:ILK458853 IVF458842:IVG458853 JFB458842:JFC458853 JOX458842:JOY458853 JYT458842:JYU458853 KIP458842:KIQ458853 KSL458842:KSM458853 LCH458842:LCI458853 LMD458842:LME458853 LVZ458842:LWA458853 MFV458842:MFW458853 MPR458842:MPS458853 MZN458842:MZO458853 NJJ458842:NJK458853 NTF458842:NTG458853 ODB458842:ODC458853 OMX458842:OMY458853 OWT458842:OWU458853 PGP458842:PGQ458853 PQL458842:PQM458853 QAH458842:QAI458853 QKD458842:QKE458853 QTZ458842:QUA458853 RDV458842:RDW458853 RNR458842:RNS458853 RXN458842:RXO458853 SHJ458842:SHK458853 SRF458842:SRG458853 TBB458842:TBC458853 TKX458842:TKY458853 TUT458842:TUU458853 UEP458842:UEQ458853 UOL458842:UOM458853 UYH458842:UYI458853 VID458842:VIE458853 VRZ458842:VSA458853 WBV458842:WBW458853 WLR458842:WLS458853 WVN458842:WVO458853 F524378:G524389 JB524378:JC524389 SX524378:SY524389 ACT524378:ACU524389 AMP524378:AMQ524389 AWL524378:AWM524389 BGH524378:BGI524389 BQD524378:BQE524389 BZZ524378:CAA524389 CJV524378:CJW524389 CTR524378:CTS524389 DDN524378:DDO524389 DNJ524378:DNK524389 DXF524378:DXG524389 EHB524378:EHC524389 EQX524378:EQY524389 FAT524378:FAU524389 FKP524378:FKQ524389 FUL524378:FUM524389 GEH524378:GEI524389 GOD524378:GOE524389 GXZ524378:GYA524389 HHV524378:HHW524389 HRR524378:HRS524389 IBN524378:IBO524389 ILJ524378:ILK524389 IVF524378:IVG524389 JFB524378:JFC524389 JOX524378:JOY524389 JYT524378:JYU524389 KIP524378:KIQ524389 KSL524378:KSM524389 LCH524378:LCI524389 LMD524378:LME524389 LVZ524378:LWA524389 MFV524378:MFW524389 MPR524378:MPS524389 MZN524378:MZO524389 NJJ524378:NJK524389 NTF524378:NTG524389 ODB524378:ODC524389 OMX524378:OMY524389 OWT524378:OWU524389 PGP524378:PGQ524389 PQL524378:PQM524389 QAH524378:QAI524389 QKD524378:QKE524389 QTZ524378:QUA524389 RDV524378:RDW524389 RNR524378:RNS524389 RXN524378:RXO524389 SHJ524378:SHK524389 SRF524378:SRG524389 TBB524378:TBC524389 TKX524378:TKY524389 TUT524378:TUU524389 UEP524378:UEQ524389 UOL524378:UOM524389 UYH524378:UYI524389 VID524378:VIE524389 VRZ524378:VSA524389 WBV524378:WBW524389 WLR524378:WLS524389 WVN524378:WVO524389 F589914:G589925 JB589914:JC589925 SX589914:SY589925 ACT589914:ACU589925 AMP589914:AMQ589925 AWL589914:AWM589925 BGH589914:BGI589925 BQD589914:BQE589925 BZZ589914:CAA589925 CJV589914:CJW589925 CTR589914:CTS589925 DDN589914:DDO589925 DNJ589914:DNK589925 DXF589914:DXG589925 EHB589914:EHC589925 EQX589914:EQY589925 FAT589914:FAU589925 FKP589914:FKQ589925 FUL589914:FUM589925 GEH589914:GEI589925 GOD589914:GOE589925 GXZ589914:GYA589925 HHV589914:HHW589925 HRR589914:HRS589925 IBN589914:IBO589925 ILJ589914:ILK589925 IVF589914:IVG589925 JFB589914:JFC589925 JOX589914:JOY589925 JYT589914:JYU589925 KIP589914:KIQ589925 KSL589914:KSM589925 LCH589914:LCI589925 LMD589914:LME589925 LVZ589914:LWA589925 MFV589914:MFW589925 MPR589914:MPS589925 MZN589914:MZO589925 NJJ589914:NJK589925 NTF589914:NTG589925 ODB589914:ODC589925 OMX589914:OMY589925 OWT589914:OWU589925 PGP589914:PGQ589925 PQL589914:PQM589925 QAH589914:QAI589925 QKD589914:QKE589925 QTZ589914:QUA589925 RDV589914:RDW589925 RNR589914:RNS589925 RXN589914:RXO589925 SHJ589914:SHK589925 SRF589914:SRG589925 TBB589914:TBC589925 TKX589914:TKY589925 TUT589914:TUU589925 UEP589914:UEQ589925 UOL589914:UOM589925 UYH589914:UYI589925 VID589914:VIE589925 VRZ589914:VSA589925 WBV589914:WBW589925 WLR589914:WLS589925 WVN589914:WVO589925 F655450:G655461 JB655450:JC655461 SX655450:SY655461 ACT655450:ACU655461 AMP655450:AMQ655461 AWL655450:AWM655461 BGH655450:BGI655461 BQD655450:BQE655461 BZZ655450:CAA655461 CJV655450:CJW655461 CTR655450:CTS655461 DDN655450:DDO655461 DNJ655450:DNK655461 DXF655450:DXG655461 EHB655450:EHC655461 EQX655450:EQY655461 FAT655450:FAU655461 FKP655450:FKQ655461 FUL655450:FUM655461 GEH655450:GEI655461 GOD655450:GOE655461 GXZ655450:GYA655461 HHV655450:HHW655461 HRR655450:HRS655461 IBN655450:IBO655461 ILJ655450:ILK655461 IVF655450:IVG655461 JFB655450:JFC655461 JOX655450:JOY655461 JYT655450:JYU655461 KIP655450:KIQ655461 KSL655450:KSM655461 LCH655450:LCI655461 LMD655450:LME655461 LVZ655450:LWA655461 MFV655450:MFW655461 MPR655450:MPS655461 MZN655450:MZO655461 NJJ655450:NJK655461 NTF655450:NTG655461 ODB655450:ODC655461 OMX655450:OMY655461 OWT655450:OWU655461 PGP655450:PGQ655461 PQL655450:PQM655461 QAH655450:QAI655461 QKD655450:QKE655461 QTZ655450:QUA655461 RDV655450:RDW655461 RNR655450:RNS655461 RXN655450:RXO655461 SHJ655450:SHK655461 SRF655450:SRG655461 TBB655450:TBC655461 TKX655450:TKY655461 TUT655450:TUU655461 UEP655450:UEQ655461 UOL655450:UOM655461 UYH655450:UYI655461 VID655450:VIE655461 VRZ655450:VSA655461 WBV655450:WBW655461 WLR655450:WLS655461 WVN655450:WVO655461 F720986:G720997 JB720986:JC720997 SX720986:SY720997 ACT720986:ACU720997 AMP720986:AMQ720997 AWL720986:AWM720997 BGH720986:BGI720997 BQD720986:BQE720997 BZZ720986:CAA720997 CJV720986:CJW720997 CTR720986:CTS720997 DDN720986:DDO720997 DNJ720986:DNK720997 DXF720986:DXG720997 EHB720986:EHC720997 EQX720986:EQY720997 FAT720986:FAU720997 FKP720986:FKQ720997 FUL720986:FUM720997 GEH720986:GEI720997 GOD720986:GOE720997 GXZ720986:GYA720997 HHV720986:HHW720997 HRR720986:HRS720997 IBN720986:IBO720997 ILJ720986:ILK720997 IVF720986:IVG720997 JFB720986:JFC720997 JOX720986:JOY720997 JYT720986:JYU720997 KIP720986:KIQ720997 KSL720986:KSM720997 LCH720986:LCI720997 LMD720986:LME720997 LVZ720986:LWA720997 MFV720986:MFW720997 MPR720986:MPS720997 MZN720986:MZO720997 NJJ720986:NJK720997 NTF720986:NTG720997 ODB720986:ODC720997 OMX720986:OMY720997 OWT720986:OWU720997 PGP720986:PGQ720997 PQL720986:PQM720997 QAH720986:QAI720997 QKD720986:QKE720997 QTZ720986:QUA720997 RDV720986:RDW720997 RNR720986:RNS720997 RXN720986:RXO720997 SHJ720986:SHK720997 SRF720986:SRG720997 TBB720986:TBC720997 TKX720986:TKY720997 TUT720986:TUU720997 UEP720986:UEQ720997 UOL720986:UOM720997 UYH720986:UYI720997 VID720986:VIE720997 VRZ720986:VSA720997 WBV720986:WBW720997 WLR720986:WLS720997 WVN720986:WVO720997 F786522:G786533 JB786522:JC786533 SX786522:SY786533 ACT786522:ACU786533 AMP786522:AMQ786533 AWL786522:AWM786533 BGH786522:BGI786533 BQD786522:BQE786533 BZZ786522:CAA786533 CJV786522:CJW786533 CTR786522:CTS786533 DDN786522:DDO786533 DNJ786522:DNK786533 DXF786522:DXG786533 EHB786522:EHC786533 EQX786522:EQY786533 FAT786522:FAU786533 FKP786522:FKQ786533 FUL786522:FUM786533 GEH786522:GEI786533 GOD786522:GOE786533 GXZ786522:GYA786533 HHV786522:HHW786533 HRR786522:HRS786533 IBN786522:IBO786533 ILJ786522:ILK786533 IVF786522:IVG786533 JFB786522:JFC786533 JOX786522:JOY786533 JYT786522:JYU786533 KIP786522:KIQ786533 KSL786522:KSM786533 LCH786522:LCI786533 LMD786522:LME786533 LVZ786522:LWA786533 MFV786522:MFW786533 MPR786522:MPS786533 MZN786522:MZO786533 NJJ786522:NJK786533 NTF786522:NTG786533 ODB786522:ODC786533 OMX786522:OMY786533 OWT786522:OWU786533 PGP786522:PGQ786533 PQL786522:PQM786533 QAH786522:QAI786533 QKD786522:QKE786533 QTZ786522:QUA786533 RDV786522:RDW786533 RNR786522:RNS786533 RXN786522:RXO786533 SHJ786522:SHK786533 SRF786522:SRG786533 TBB786522:TBC786533 TKX786522:TKY786533 TUT786522:TUU786533 UEP786522:UEQ786533 UOL786522:UOM786533 UYH786522:UYI786533 VID786522:VIE786533 VRZ786522:VSA786533 WBV786522:WBW786533 WLR786522:WLS786533 WVN786522:WVO786533 F852058:G852069 JB852058:JC852069 SX852058:SY852069 ACT852058:ACU852069 AMP852058:AMQ852069 AWL852058:AWM852069 BGH852058:BGI852069 BQD852058:BQE852069 BZZ852058:CAA852069 CJV852058:CJW852069 CTR852058:CTS852069 DDN852058:DDO852069 DNJ852058:DNK852069 DXF852058:DXG852069 EHB852058:EHC852069 EQX852058:EQY852069 FAT852058:FAU852069 FKP852058:FKQ852069 FUL852058:FUM852069 GEH852058:GEI852069 GOD852058:GOE852069 GXZ852058:GYA852069 HHV852058:HHW852069 HRR852058:HRS852069 IBN852058:IBO852069 ILJ852058:ILK852069 IVF852058:IVG852069 JFB852058:JFC852069 JOX852058:JOY852069 JYT852058:JYU852069 KIP852058:KIQ852069 KSL852058:KSM852069 LCH852058:LCI852069 LMD852058:LME852069 LVZ852058:LWA852069 MFV852058:MFW852069 MPR852058:MPS852069 MZN852058:MZO852069 NJJ852058:NJK852069 NTF852058:NTG852069 ODB852058:ODC852069 OMX852058:OMY852069 OWT852058:OWU852069 PGP852058:PGQ852069 PQL852058:PQM852069 QAH852058:QAI852069 QKD852058:QKE852069 QTZ852058:QUA852069 RDV852058:RDW852069 RNR852058:RNS852069 RXN852058:RXO852069 SHJ852058:SHK852069 SRF852058:SRG852069 TBB852058:TBC852069 TKX852058:TKY852069 TUT852058:TUU852069 UEP852058:UEQ852069 UOL852058:UOM852069 UYH852058:UYI852069 VID852058:VIE852069 VRZ852058:VSA852069 WBV852058:WBW852069 WLR852058:WLS852069 WVN852058:WVO852069 F917594:G917605 JB917594:JC917605 SX917594:SY917605 ACT917594:ACU917605 AMP917594:AMQ917605 AWL917594:AWM917605 BGH917594:BGI917605 BQD917594:BQE917605 BZZ917594:CAA917605 CJV917594:CJW917605 CTR917594:CTS917605 DDN917594:DDO917605 DNJ917594:DNK917605 DXF917594:DXG917605 EHB917594:EHC917605 EQX917594:EQY917605 FAT917594:FAU917605 FKP917594:FKQ917605 FUL917594:FUM917605 GEH917594:GEI917605 GOD917594:GOE917605 GXZ917594:GYA917605 HHV917594:HHW917605 HRR917594:HRS917605 IBN917594:IBO917605 ILJ917594:ILK917605 IVF917594:IVG917605 JFB917594:JFC917605 JOX917594:JOY917605 JYT917594:JYU917605 KIP917594:KIQ917605 KSL917594:KSM917605 LCH917594:LCI917605 LMD917594:LME917605 LVZ917594:LWA917605 MFV917594:MFW917605 MPR917594:MPS917605 MZN917594:MZO917605 NJJ917594:NJK917605 NTF917594:NTG917605 ODB917594:ODC917605 OMX917594:OMY917605 OWT917594:OWU917605 PGP917594:PGQ917605 PQL917594:PQM917605 QAH917594:QAI917605 QKD917594:QKE917605 QTZ917594:QUA917605 RDV917594:RDW917605 RNR917594:RNS917605 RXN917594:RXO917605 SHJ917594:SHK917605 SRF917594:SRG917605 TBB917594:TBC917605 TKX917594:TKY917605 TUT917594:TUU917605 UEP917594:UEQ917605 UOL917594:UOM917605 UYH917594:UYI917605 VID917594:VIE917605 VRZ917594:VSA917605 WBV917594:WBW917605 WLR917594:WLS917605 WVN917594:WVO917605 F983130:G983141 JB983130:JC983141 SX983130:SY983141 ACT983130:ACU983141 AMP983130:AMQ983141 AWL983130:AWM983141 BGH983130:BGI983141 BQD983130:BQE983141 BZZ983130:CAA983141 CJV983130:CJW983141 CTR983130:CTS983141 DDN983130:DDO983141 DNJ983130:DNK983141 DXF983130:DXG983141 EHB983130:EHC983141 EQX983130:EQY983141 FAT983130:FAU983141 FKP983130:FKQ983141 FUL983130:FUM983141 GEH983130:GEI983141 GOD983130:GOE983141 GXZ983130:GYA983141 HHV983130:HHW983141 HRR983130:HRS983141 IBN983130:IBO983141 ILJ983130:ILK983141 IVF983130:IVG983141 JFB983130:JFC983141 JOX983130:JOY983141 JYT983130:JYU983141 KIP983130:KIQ983141 KSL983130:KSM983141 LCH983130:LCI983141 LMD983130:LME983141 LVZ983130:LWA983141 MFV983130:MFW983141 MPR983130:MPS983141 MZN983130:MZO983141 NJJ983130:NJK983141 NTF983130:NTG983141 ODB983130:ODC983141 OMX983130:OMY983141 OWT983130:OWU983141 PGP983130:PGQ983141 PQL983130:PQM983141 QAH983130:QAI983141 QKD983130:QKE983141 QTZ983130:QUA983141 RDV983130:RDW983141 RNR983130:RNS983141 RXN983130:RXO983141 SHJ983130:SHK983141 SRF983130:SRG983141 TBB983130:TBC983141 TKX983130:TKY983141 TUT983130:TUU983141 UEP983130:UEQ983141 UOL983130:UOM983141 UYH983130:UYI983141 VID983130:VIE983141 VRZ983130:VSA983141 WBV983130:WBW983141 WLR983130:WLS983141 WVN983130:WVO983141 F65639:G65648 JB65639:JC65648 SX65639:SY65648 ACT65639:ACU65648 AMP65639:AMQ65648 AWL65639:AWM65648 BGH65639:BGI65648 BQD65639:BQE65648 BZZ65639:CAA65648 CJV65639:CJW65648 CTR65639:CTS65648 DDN65639:DDO65648 DNJ65639:DNK65648 DXF65639:DXG65648 EHB65639:EHC65648 EQX65639:EQY65648 FAT65639:FAU65648 FKP65639:FKQ65648 FUL65639:FUM65648 GEH65639:GEI65648 GOD65639:GOE65648 GXZ65639:GYA65648 HHV65639:HHW65648 HRR65639:HRS65648 IBN65639:IBO65648 ILJ65639:ILK65648 IVF65639:IVG65648 JFB65639:JFC65648 JOX65639:JOY65648 JYT65639:JYU65648 KIP65639:KIQ65648 KSL65639:KSM65648 LCH65639:LCI65648 LMD65639:LME65648 LVZ65639:LWA65648 MFV65639:MFW65648 MPR65639:MPS65648 MZN65639:MZO65648 NJJ65639:NJK65648 NTF65639:NTG65648 ODB65639:ODC65648 OMX65639:OMY65648 OWT65639:OWU65648 PGP65639:PGQ65648 PQL65639:PQM65648 QAH65639:QAI65648 QKD65639:QKE65648 QTZ65639:QUA65648 RDV65639:RDW65648 RNR65639:RNS65648 RXN65639:RXO65648 SHJ65639:SHK65648 SRF65639:SRG65648 TBB65639:TBC65648 TKX65639:TKY65648 TUT65639:TUU65648 UEP65639:UEQ65648 UOL65639:UOM65648 UYH65639:UYI65648 VID65639:VIE65648 VRZ65639:VSA65648 WBV65639:WBW65648 WLR65639:WLS65648 WVN65639:WVO65648 F131175:G131184 JB131175:JC131184 SX131175:SY131184 ACT131175:ACU131184 AMP131175:AMQ131184 AWL131175:AWM131184 BGH131175:BGI131184 BQD131175:BQE131184 BZZ131175:CAA131184 CJV131175:CJW131184 CTR131175:CTS131184 DDN131175:DDO131184 DNJ131175:DNK131184 DXF131175:DXG131184 EHB131175:EHC131184 EQX131175:EQY131184 FAT131175:FAU131184 FKP131175:FKQ131184 FUL131175:FUM131184 GEH131175:GEI131184 GOD131175:GOE131184 GXZ131175:GYA131184 HHV131175:HHW131184 HRR131175:HRS131184 IBN131175:IBO131184 ILJ131175:ILK131184 IVF131175:IVG131184 JFB131175:JFC131184 JOX131175:JOY131184 JYT131175:JYU131184 KIP131175:KIQ131184 KSL131175:KSM131184 LCH131175:LCI131184 LMD131175:LME131184 LVZ131175:LWA131184 MFV131175:MFW131184 MPR131175:MPS131184 MZN131175:MZO131184 NJJ131175:NJK131184 NTF131175:NTG131184 ODB131175:ODC131184 OMX131175:OMY131184 OWT131175:OWU131184 PGP131175:PGQ131184 PQL131175:PQM131184 QAH131175:QAI131184 QKD131175:QKE131184 QTZ131175:QUA131184 RDV131175:RDW131184 RNR131175:RNS131184 RXN131175:RXO131184 SHJ131175:SHK131184 SRF131175:SRG131184 TBB131175:TBC131184 TKX131175:TKY131184 TUT131175:TUU131184 UEP131175:UEQ131184 UOL131175:UOM131184 UYH131175:UYI131184 VID131175:VIE131184 VRZ131175:VSA131184 WBV131175:WBW131184 WLR131175:WLS131184 WVN131175:WVO131184 F196711:G196720 JB196711:JC196720 SX196711:SY196720 ACT196711:ACU196720 AMP196711:AMQ196720 AWL196711:AWM196720 BGH196711:BGI196720 BQD196711:BQE196720 BZZ196711:CAA196720 CJV196711:CJW196720 CTR196711:CTS196720 DDN196711:DDO196720 DNJ196711:DNK196720 DXF196711:DXG196720 EHB196711:EHC196720 EQX196711:EQY196720 FAT196711:FAU196720 FKP196711:FKQ196720 FUL196711:FUM196720 GEH196711:GEI196720 GOD196711:GOE196720 GXZ196711:GYA196720 HHV196711:HHW196720 HRR196711:HRS196720 IBN196711:IBO196720 ILJ196711:ILK196720 IVF196711:IVG196720 JFB196711:JFC196720 JOX196711:JOY196720 JYT196711:JYU196720 KIP196711:KIQ196720 KSL196711:KSM196720 LCH196711:LCI196720 LMD196711:LME196720 LVZ196711:LWA196720 MFV196711:MFW196720 MPR196711:MPS196720 MZN196711:MZO196720 NJJ196711:NJK196720 NTF196711:NTG196720 ODB196711:ODC196720 OMX196711:OMY196720 OWT196711:OWU196720 PGP196711:PGQ196720 PQL196711:PQM196720 QAH196711:QAI196720 QKD196711:QKE196720 QTZ196711:QUA196720 RDV196711:RDW196720 RNR196711:RNS196720 RXN196711:RXO196720 SHJ196711:SHK196720 SRF196711:SRG196720 TBB196711:TBC196720 TKX196711:TKY196720 TUT196711:TUU196720 UEP196711:UEQ196720 UOL196711:UOM196720 UYH196711:UYI196720 VID196711:VIE196720 VRZ196711:VSA196720 WBV196711:WBW196720 WLR196711:WLS196720 WVN196711:WVO196720 F262247:G262256 JB262247:JC262256 SX262247:SY262256 ACT262247:ACU262256 AMP262247:AMQ262256 AWL262247:AWM262256 BGH262247:BGI262256 BQD262247:BQE262256 BZZ262247:CAA262256 CJV262247:CJW262256 CTR262247:CTS262256 DDN262247:DDO262256 DNJ262247:DNK262256 DXF262247:DXG262256 EHB262247:EHC262256 EQX262247:EQY262256 FAT262247:FAU262256 FKP262247:FKQ262256 FUL262247:FUM262256 GEH262247:GEI262256 GOD262247:GOE262256 GXZ262247:GYA262256 HHV262247:HHW262256 HRR262247:HRS262256 IBN262247:IBO262256 ILJ262247:ILK262256 IVF262247:IVG262256 JFB262247:JFC262256 JOX262247:JOY262256 JYT262247:JYU262256 KIP262247:KIQ262256 KSL262247:KSM262256 LCH262247:LCI262256 LMD262247:LME262256 LVZ262247:LWA262256 MFV262247:MFW262256 MPR262247:MPS262256 MZN262247:MZO262256 NJJ262247:NJK262256 NTF262247:NTG262256 ODB262247:ODC262256 OMX262247:OMY262256 OWT262247:OWU262256 PGP262247:PGQ262256 PQL262247:PQM262256 QAH262247:QAI262256 QKD262247:QKE262256 QTZ262247:QUA262256 RDV262247:RDW262256 RNR262247:RNS262256 RXN262247:RXO262256 SHJ262247:SHK262256 SRF262247:SRG262256 TBB262247:TBC262256 TKX262247:TKY262256 TUT262247:TUU262256 UEP262247:UEQ262256 UOL262247:UOM262256 UYH262247:UYI262256 VID262247:VIE262256 VRZ262247:VSA262256 WBV262247:WBW262256 WLR262247:WLS262256 WVN262247:WVO262256 F327783:G327792 JB327783:JC327792 SX327783:SY327792 ACT327783:ACU327792 AMP327783:AMQ327792 AWL327783:AWM327792 BGH327783:BGI327792 BQD327783:BQE327792 BZZ327783:CAA327792 CJV327783:CJW327792 CTR327783:CTS327792 DDN327783:DDO327792 DNJ327783:DNK327792 DXF327783:DXG327792 EHB327783:EHC327792 EQX327783:EQY327792 FAT327783:FAU327792 FKP327783:FKQ327792 FUL327783:FUM327792 GEH327783:GEI327792 GOD327783:GOE327792 GXZ327783:GYA327792 HHV327783:HHW327792 HRR327783:HRS327792 IBN327783:IBO327792 ILJ327783:ILK327792 IVF327783:IVG327792 JFB327783:JFC327792 JOX327783:JOY327792 JYT327783:JYU327792 KIP327783:KIQ327792 KSL327783:KSM327792 LCH327783:LCI327792 LMD327783:LME327792 LVZ327783:LWA327792 MFV327783:MFW327792 MPR327783:MPS327792 MZN327783:MZO327792 NJJ327783:NJK327792 NTF327783:NTG327792 ODB327783:ODC327792 OMX327783:OMY327792 OWT327783:OWU327792 PGP327783:PGQ327792 PQL327783:PQM327792 QAH327783:QAI327792 QKD327783:QKE327792 QTZ327783:QUA327792 RDV327783:RDW327792 RNR327783:RNS327792 RXN327783:RXO327792 SHJ327783:SHK327792 SRF327783:SRG327792 TBB327783:TBC327792 TKX327783:TKY327792 TUT327783:TUU327792 UEP327783:UEQ327792 UOL327783:UOM327792 UYH327783:UYI327792 VID327783:VIE327792 VRZ327783:VSA327792 WBV327783:WBW327792 WLR327783:WLS327792 WVN327783:WVO327792 F393319:G393328 JB393319:JC393328 SX393319:SY393328 ACT393319:ACU393328 AMP393319:AMQ393328 AWL393319:AWM393328 BGH393319:BGI393328 BQD393319:BQE393328 BZZ393319:CAA393328 CJV393319:CJW393328 CTR393319:CTS393328 DDN393319:DDO393328 DNJ393319:DNK393328 DXF393319:DXG393328 EHB393319:EHC393328 EQX393319:EQY393328 FAT393319:FAU393328 FKP393319:FKQ393328 FUL393319:FUM393328 GEH393319:GEI393328 GOD393319:GOE393328 GXZ393319:GYA393328 HHV393319:HHW393328 HRR393319:HRS393328 IBN393319:IBO393328 ILJ393319:ILK393328 IVF393319:IVG393328 JFB393319:JFC393328 JOX393319:JOY393328 JYT393319:JYU393328 KIP393319:KIQ393328 KSL393319:KSM393328 LCH393319:LCI393328 LMD393319:LME393328 LVZ393319:LWA393328 MFV393319:MFW393328 MPR393319:MPS393328 MZN393319:MZO393328 NJJ393319:NJK393328 NTF393319:NTG393328 ODB393319:ODC393328 OMX393319:OMY393328 OWT393319:OWU393328 PGP393319:PGQ393328 PQL393319:PQM393328 QAH393319:QAI393328 QKD393319:QKE393328 QTZ393319:QUA393328 RDV393319:RDW393328 RNR393319:RNS393328 RXN393319:RXO393328 SHJ393319:SHK393328 SRF393319:SRG393328 TBB393319:TBC393328 TKX393319:TKY393328 TUT393319:TUU393328 UEP393319:UEQ393328 UOL393319:UOM393328 UYH393319:UYI393328 VID393319:VIE393328 VRZ393319:VSA393328 WBV393319:WBW393328 WLR393319:WLS393328 WVN393319:WVO393328 F458855:G458864 JB458855:JC458864 SX458855:SY458864 ACT458855:ACU458864 AMP458855:AMQ458864 AWL458855:AWM458864 BGH458855:BGI458864 BQD458855:BQE458864 BZZ458855:CAA458864 CJV458855:CJW458864 CTR458855:CTS458864 DDN458855:DDO458864 DNJ458855:DNK458864 DXF458855:DXG458864 EHB458855:EHC458864 EQX458855:EQY458864 FAT458855:FAU458864 FKP458855:FKQ458864 FUL458855:FUM458864 GEH458855:GEI458864 GOD458855:GOE458864 GXZ458855:GYA458864 HHV458855:HHW458864 HRR458855:HRS458864 IBN458855:IBO458864 ILJ458855:ILK458864 IVF458855:IVG458864 JFB458855:JFC458864 JOX458855:JOY458864 JYT458855:JYU458864 KIP458855:KIQ458864 KSL458855:KSM458864 LCH458855:LCI458864 LMD458855:LME458864 LVZ458855:LWA458864 MFV458855:MFW458864 MPR458855:MPS458864 MZN458855:MZO458864 NJJ458855:NJK458864 NTF458855:NTG458864 ODB458855:ODC458864 OMX458855:OMY458864 OWT458855:OWU458864 PGP458855:PGQ458864 PQL458855:PQM458864 QAH458855:QAI458864 QKD458855:QKE458864 QTZ458855:QUA458864 RDV458855:RDW458864 RNR458855:RNS458864 RXN458855:RXO458864 SHJ458855:SHK458864 SRF458855:SRG458864 TBB458855:TBC458864 TKX458855:TKY458864 TUT458855:TUU458864 UEP458855:UEQ458864 UOL458855:UOM458864 UYH458855:UYI458864 VID458855:VIE458864 VRZ458855:VSA458864 WBV458855:WBW458864 WLR458855:WLS458864 WVN458855:WVO458864 F524391:G524400 JB524391:JC524400 SX524391:SY524400 ACT524391:ACU524400 AMP524391:AMQ524400 AWL524391:AWM524400 BGH524391:BGI524400 BQD524391:BQE524400 BZZ524391:CAA524400 CJV524391:CJW524400 CTR524391:CTS524400 DDN524391:DDO524400 DNJ524391:DNK524400 DXF524391:DXG524400 EHB524391:EHC524400 EQX524391:EQY524400 FAT524391:FAU524400 FKP524391:FKQ524400 FUL524391:FUM524400 GEH524391:GEI524400 GOD524391:GOE524400 GXZ524391:GYA524400 HHV524391:HHW524400 HRR524391:HRS524400 IBN524391:IBO524400 ILJ524391:ILK524400 IVF524391:IVG524400 JFB524391:JFC524400 JOX524391:JOY524400 JYT524391:JYU524400 KIP524391:KIQ524400 KSL524391:KSM524400 LCH524391:LCI524400 LMD524391:LME524400 LVZ524391:LWA524400 MFV524391:MFW524400 MPR524391:MPS524400 MZN524391:MZO524400 NJJ524391:NJK524400 NTF524391:NTG524400 ODB524391:ODC524400 OMX524391:OMY524400 OWT524391:OWU524400 PGP524391:PGQ524400 PQL524391:PQM524400 QAH524391:QAI524400 QKD524391:QKE524400 QTZ524391:QUA524400 RDV524391:RDW524400 RNR524391:RNS524400 RXN524391:RXO524400 SHJ524391:SHK524400 SRF524391:SRG524400 TBB524391:TBC524400 TKX524391:TKY524400 TUT524391:TUU524400 UEP524391:UEQ524400 UOL524391:UOM524400 UYH524391:UYI524400 VID524391:VIE524400 VRZ524391:VSA524400 WBV524391:WBW524400 WLR524391:WLS524400 WVN524391:WVO524400 F589927:G589936 JB589927:JC589936 SX589927:SY589936 ACT589927:ACU589936 AMP589927:AMQ589936 AWL589927:AWM589936 BGH589927:BGI589936 BQD589927:BQE589936 BZZ589927:CAA589936 CJV589927:CJW589936 CTR589927:CTS589936 DDN589927:DDO589936 DNJ589927:DNK589936 DXF589927:DXG589936 EHB589927:EHC589936 EQX589927:EQY589936 FAT589927:FAU589936 FKP589927:FKQ589936 FUL589927:FUM589936 GEH589927:GEI589936 GOD589927:GOE589936 GXZ589927:GYA589936 HHV589927:HHW589936 HRR589927:HRS589936 IBN589927:IBO589936 ILJ589927:ILK589936 IVF589927:IVG589936 JFB589927:JFC589936 JOX589927:JOY589936 JYT589927:JYU589936 KIP589927:KIQ589936 KSL589927:KSM589936 LCH589927:LCI589936 LMD589927:LME589936 LVZ589927:LWA589936 MFV589927:MFW589936 MPR589927:MPS589936 MZN589927:MZO589936 NJJ589927:NJK589936 NTF589927:NTG589936 ODB589927:ODC589936 OMX589927:OMY589936 OWT589927:OWU589936 PGP589927:PGQ589936 PQL589927:PQM589936 QAH589927:QAI589936 QKD589927:QKE589936 QTZ589927:QUA589936 RDV589927:RDW589936 RNR589927:RNS589936 RXN589927:RXO589936 SHJ589927:SHK589936 SRF589927:SRG589936 TBB589927:TBC589936 TKX589927:TKY589936 TUT589927:TUU589936 UEP589927:UEQ589936 UOL589927:UOM589936 UYH589927:UYI589936 VID589927:VIE589936 VRZ589927:VSA589936 WBV589927:WBW589936 WLR589927:WLS589936 WVN589927:WVO589936 F655463:G655472 JB655463:JC655472 SX655463:SY655472 ACT655463:ACU655472 AMP655463:AMQ655472 AWL655463:AWM655472 BGH655463:BGI655472 BQD655463:BQE655472 BZZ655463:CAA655472 CJV655463:CJW655472 CTR655463:CTS655472 DDN655463:DDO655472 DNJ655463:DNK655472 DXF655463:DXG655472 EHB655463:EHC655472 EQX655463:EQY655472 FAT655463:FAU655472 FKP655463:FKQ655472 FUL655463:FUM655472 GEH655463:GEI655472 GOD655463:GOE655472 GXZ655463:GYA655472 HHV655463:HHW655472 HRR655463:HRS655472 IBN655463:IBO655472 ILJ655463:ILK655472 IVF655463:IVG655472 JFB655463:JFC655472 JOX655463:JOY655472 JYT655463:JYU655472 KIP655463:KIQ655472 KSL655463:KSM655472 LCH655463:LCI655472 LMD655463:LME655472 LVZ655463:LWA655472 MFV655463:MFW655472 MPR655463:MPS655472 MZN655463:MZO655472 NJJ655463:NJK655472 NTF655463:NTG655472 ODB655463:ODC655472 OMX655463:OMY655472 OWT655463:OWU655472 PGP655463:PGQ655472 PQL655463:PQM655472 QAH655463:QAI655472 QKD655463:QKE655472 QTZ655463:QUA655472 RDV655463:RDW655472 RNR655463:RNS655472 RXN655463:RXO655472 SHJ655463:SHK655472 SRF655463:SRG655472 TBB655463:TBC655472 TKX655463:TKY655472 TUT655463:TUU655472 UEP655463:UEQ655472 UOL655463:UOM655472 UYH655463:UYI655472 VID655463:VIE655472 VRZ655463:VSA655472 WBV655463:WBW655472 WLR655463:WLS655472 WVN655463:WVO655472 F720999:G721008 JB720999:JC721008 SX720999:SY721008 ACT720999:ACU721008 AMP720999:AMQ721008 AWL720999:AWM721008 BGH720999:BGI721008 BQD720999:BQE721008 BZZ720999:CAA721008 CJV720999:CJW721008 CTR720999:CTS721008 DDN720999:DDO721008 DNJ720999:DNK721008 DXF720999:DXG721008 EHB720999:EHC721008 EQX720999:EQY721008 FAT720999:FAU721008 FKP720999:FKQ721008 FUL720999:FUM721008 GEH720999:GEI721008 GOD720999:GOE721008 GXZ720999:GYA721008 HHV720999:HHW721008 HRR720999:HRS721008 IBN720999:IBO721008 ILJ720999:ILK721008 IVF720999:IVG721008 JFB720999:JFC721008 JOX720999:JOY721008 JYT720999:JYU721008 KIP720999:KIQ721008 KSL720999:KSM721008 LCH720999:LCI721008 LMD720999:LME721008 LVZ720999:LWA721008 MFV720999:MFW721008 MPR720999:MPS721008 MZN720999:MZO721008 NJJ720999:NJK721008 NTF720999:NTG721008 ODB720999:ODC721008 OMX720999:OMY721008 OWT720999:OWU721008 PGP720999:PGQ721008 PQL720999:PQM721008 QAH720999:QAI721008 QKD720999:QKE721008 QTZ720999:QUA721008 RDV720999:RDW721008 RNR720999:RNS721008 RXN720999:RXO721008 SHJ720999:SHK721008 SRF720999:SRG721008 TBB720999:TBC721008 TKX720999:TKY721008 TUT720999:TUU721008 UEP720999:UEQ721008 UOL720999:UOM721008 UYH720999:UYI721008 VID720999:VIE721008 VRZ720999:VSA721008 WBV720999:WBW721008 WLR720999:WLS721008 WVN720999:WVO721008 F786535:G786544 JB786535:JC786544 SX786535:SY786544 ACT786535:ACU786544 AMP786535:AMQ786544 AWL786535:AWM786544 BGH786535:BGI786544 BQD786535:BQE786544 BZZ786535:CAA786544 CJV786535:CJW786544 CTR786535:CTS786544 DDN786535:DDO786544 DNJ786535:DNK786544 DXF786535:DXG786544 EHB786535:EHC786544 EQX786535:EQY786544 FAT786535:FAU786544 FKP786535:FKQ786544 FUL786535:FUM786544 GEH786535:GEI786544 GOD786535:GOE786544 GXZ786535:GYA786544 HHV786535:HHW786544 HRR786535:HRS786544 IBN786535:IBO786544 ILJ786535:ILK786544 IVF786535:IVG786544 JFB786535:JFC786544 JOX786535:JOY786544 JYT786535:JYU786544 KIP786535:KIQ786544 KSL786535:KSM786544 LCH786535:LCI786544 LMD786535:LME786544 LVZ786535:LWA786544 MFV786535:MFW786544 MPR786535:MPS786544 MZN786535:MZO786544 NJJ786535:NJK786544 NTF786535:NTG786544 ODB786535:ODC786544 OMX786535:OMY786544 OWT786535:OWU786544 PGP786535:PGQ786544 PQL786535:PQM786544 QAH786535:QAI786544 QKD786535:QKE786544 QTZ786535:QUA786544 RDV786535:RDW786544 RNR786535:RNS786544 RXN786535:RXO786544 SHJ786535:SHK786544 SRF786535:SRG786544 TBB786535:TBC786544 TKX786535:TKY786544 TUT786535:TUU786544 UEP786535:UEQ786544 UOL786535:UOM786544 UYH786535:UYI786544 VID786535:VIE786544 VRZ786535:VSA786544 WBV786535:WBW786544 WLR786535:WLS786544 WVN786535:WVO786544 F852071:G852080 JB852071:JC852080 SX852071:SY852080 ACT852071:ACU852080 AMP852071:AMQ852080 AWL852071:AWM852080 BGH852071:BGI852080 BQD852071:BQE852080 BZZ852071:CAA852080 CJV852071:CJW852080 CTR852071:CTS852080 DDN852071:DDO852080 DNJ852071:DNK852080 DXF852071:DXG852080 EHB852071:EHC852080 EQX852071:EQY852080 FAT852071:FAU852080 FKP852071:FKQ852080 FUL852071:FUM852080 GEH852071:GEI852080 GOD852071:GOE852080 GXZ852071:GYA852080 HHV852071:HHW852080 HRR852071:HRS852080 IBN852071:IBO852080 ILJ852071:ILK852080 IVF852071:IVG852080 JFB852071:JFC852080 JOX852071:JOY852080 JYT852071:JYU852080 KIP852071:KIQ852080 KSL852071:KSM852080 LCH852071:LCI852080 LMD852071:LME852080 LVZ852071:LWA852080 MFV852071:MFW852080 MPR852071:MPS852080 MZN852071:MZO852080 NJJ852071:NJK852080 NTF852071:NTG852080 ODB852071:ODC852080 OMX852071:OMY852080 OWT852071:OWU852080 PGP852071:PGQ852080 PQL852071:PQM852080 QAH852071:QAI852080 QKD852071:QKE852080 QTZ852071:QUA852080 RDV852071:RDW852080 RNR852071:RNS852080 RXN852071:RXO852080 SHJ852071:SHK852080 SRF852071:SRG852080 TBB852071:TBC852080 TKX852071:TKY852080 TUT852071:TUU852080 UEP852071:UEQ852080 UOL852071:UOM852080 UYH852071:UYI852080 VID852071:VIE852080 VRZ852071:VSA852080 WBV852071:WBW852080 WLR852071:WLS852080 WVN852071:WVO852080 F917607:G917616 JB917607:JC917616 SX917607:SY917616 ACT917607:ACU917616 AMP917607:AMQ917616 AWL917607:AWM917616 BGH917607:BGI917616 BQD917607:BQE917616 BZZ917607:CAA917616 CJV917607:CJW917616 CTR917607:CTS917616 DDN917607:DDO917616 DNJ917607:DNK917616 DXF917607:DXG917616 EHB917607:EHC917616 EQX917607:EQY917616 FAT917607:FAU917616 FKP917607:FKQ917616 FUL917607:FUM917616 GEH917607:GEI917616 GOD917607:GOE917616 GXZ917607:GYA917616 HHV917607:HHW917616 HRR917607:HRS917616 IBN917607:IBO917616 ILJ917607:ILK917616 IVF917607:IVG917616 JFB917607:JFC917616 JOX917607:JOY917616 JYT917607:JYU917616 KIP917607:KIQ917616 KSL917607:KSM917616 LCH917607:LCI917616 LMD917607:LME917616 LVZ917607:LWA917616 MFV917607:MFW917616 MPR917607:MPS917616 MZN917607:MZO917616 NJJ917607:NJK917616 NTF917607:NTG917616 ODB917607:ODC917616 OMX917607:OMY917616 OWT917607:OWU917616 PGP917607:PGQ917616 PQL917607:PQM917616 QAH917607:QAI917616 QKD917607:QKE917616 QTZ917607:QUA917616 RDV917607:RDW917616 RNR917607:RNS917616 RXN917607:RXO917616 SHJ917607:SHK917616 SRF917607:SRG917616 TBB917607:TBC917616 TKX917607:TKY917616 TUT917607:TUU917616 UEP917607:UEQ917616 UOL917607:UOM917616 UYH917607:UYI917616 VID917607:VIE917616 VRZ917607:VSA917616 WBV917607:WBW917616 WLR917607:WLS917616 WVN917607:WVO917616 F983143:G983152 JB983143:JC983152 SX983143:SY983152 ACT983143:ACU983152 AMP983143:AMQ983152 AWL983143:AWM983152 BGH983143:BGI983152 BQD983143:BQE983152 BZZ983143:CAA983152 CJV983143:CJW983152 CTR983143:CTS983152 DDN983143:DDO983152 DNJ983143:DNK983152 DXF983143:DXG983152 EHB983143:EHC983152 EQX983143:EQY983152 FAT983143:FAU983152 FKP983143:FKQ983152 FUL983143:FUM983152 GEH983143:GEI983152 GOD983143:GOE983152 GXZ983143:GYA983152 HHV983143:HHW983152 HRR983143:HRS983152 IBN983143:IBO983152 ILJ983143:ILK983152 IVF983143:IVG983152 JFB983143:JFC983152 JOX983143:JOY983152 JYT983143:JYU983152 KIP983143:KIQ983152 KSL983143:KSM983152 LCH983143:LCI983152 LMD983143:LME983152 LVZ983143:LWA983152 MFV983143:MFW983152 MPR983143:MPS983152 MZN983143:MZO983152 NJJ983143:NJK983152 NTF983143:NTG983152 ODB983143:ODC983152 OMX983143:OMY983152 OWT983143:OWU983152 PGP983143:PGQ983152 PQL983143:PQM983152 QAH983143:QAI983152 QKD983143:QKE983152 QTZ983143:QUA983152 RDV983143:RDW983152 RNR983143:RNS983152 RXN983143:RXO983152 SHJ983143:SHK983152 SRF983143:SRG983152 TBB983143:TBC983152 TKX983143:TKY983152 TUT983143:TUU983152 UEP983143:UEQ983152 UOL983143:UOM983152 UYH983143:UYI983152 VID983143:VIE983152 VRZ983143:VSA983152 WBV983143:WBW983152 WLR983143:WLS983152 G183:G185 G187:G194 F36:G98 WVN36:WVO98 WLR36:WLS98 WBV36:WBW98 VRZ36:VSA98 VID36:VIE98 UYH36:UYI98 UOL36:UOM98 UEP36:UEQ98 TUT36:TUU98 TKX36:TKY98 TBB36:TBC98 SRF36:SRG98 SHJ36:SHK98 RXN36:RXO98 RNR36:RNS98 RDV36:RDW98 QTZ36:QUA98 QKD36:QKE98 QAH36:QAI98 PQL36:PQM98 PGP36:PGQ98 OWT36:OWU98 OMX36:OMY98 ODB36:ODC98 NTF36:NTG98 NJJ36:NJK98 MZN36:MZO98 MPR36:MPS98 MFV36:MFW98 LVZ36:LWA98 LMD36:LME98 LCH36:LCI98 KSL36:KSM98 KIP36:KIQ98 JYT36:JYU98 JOX36:JOY98 JFB36:JFC98 IVF36:IVG98 ILJ36:ILK98 IBN36:IBO98 HRR36:HRS98 HHV36:HHW98 GXZ36:GYA98 GOD36:GOE98 GEH36:GEI98 FUL36:FUM98 FKP36:FKQ98 FAT36:FAU98 EQX36:EQY98 EHB36:EHC98 DXF36:DXG98 DNJ36:DNK98 DDN36:DDO98 CTR36:CTS98 CJV36:CJW98 BZZ36:CAA98 BQD36:BQE98 BGH36:BGI98 AWL36:AWM98 AMP36:AMQ98 ACT36:ACU98 SX36:SY98 JB36:JC98 WVN162:WVO173 WLR162:WLS173 WBV162:WBW173 VRZ162:VSA173 VID162:VIE173 UYH162:UYI173 UOL162:UOM173 UEP162:UEQ173 TUT162:TUU173 TKX162:TKY173 TBB162:TBC173 SRF162:SRG173 SHJ162:SHK173 RXN162:RXO173 RNR162:RNS173 RDV162:RDW173 QTZ162:QUA173 QKD162:QKE173 QAH162:QAI173 PQL162:PQM173 PGP162:PGQ173 OWT162:OWU173 OMX162:OMY173 ODB162:ODC173 NTF162:NTG173 NJJ162:NJK173 MZN162:MZO173 MPR162:MPS173 MFV162:MFW173 LVZ162:LWA173 LMD162:LME173 LCH162:LCI173 KSL162:KSM173 KIP162:KIQ173 JYT162:JYU173 JOX162:JOY173 JFB162:JFC173 IVF162:IVG173 ILJ162:ILK173 IBN162:IBO173 HRR162:HRS173 HHV162:HHW173 GXZ162:GYA173 GOD162:GOE173 GEH162:GEI173 FUL162:FUM173 FKP162:FKQ173 FAT162:FAU173 EQX162:EQY173 EHB162:EHC173 DXF162:DXG173 DNJ162:DNK173 DDN162:DDO173 CTR162:CTS173 CJV162:CJW173 BZZ162:CAA173 BQD162:BQE173 BGH162:BGI173 AWL162:AWM173 AMP162:AMQ173 ACT162:ACU173 SX162:SY173 JB162:JC173 F135:G147 WVN109:WVO125 WLR109:WLS125 WBV109:WBW125 VRZ109:VSA125 VID109:VIE125 UYH109:UYI125 UOL109:UOM125 UEP109:UEQ125 TUT109:TUU125 TKX109:TKY125 TBB109:TBC125 SRF109:SRG125 SHJ109:SHK125 RXN109:RXO125 RNR109:RNS125 RDV109:RDW125 QTZ109:QUA125 QKD109:QKE125 QAH109:QAI125 PQL109:PQM125 PGP109:PGQ125 OWT109:OWU125 OMX109:OMY125 ODB109:ODC125 NTF109:NTG125 NJJ109:NJK125 MZN109:MZO125 MPR109:MPS125 MFV109:MFW125 LVZ109:LWA125 LMD109:LME125 LCH109:LCI125 KSL109:KSM125 KIP109:KIQ125 JYT109:JYU125 JOX109:JOY125 JFB109:JFC125 IVF109:IVG125 ILJ109:ILK125 IBN109:IBO125 HRR109:HRS125 HHV109:HHW125 GXZ109:GYA125 GOD109:GOE125 GEH109:GEI125 FUL109:FUM125 FKP109:FKQ125 FAT109:FAU125 EQX109:EQY125 EHB109:EHC125 DXF109:DXG125 DNJ109:DNK125 DDN109:DDO125 CTR109:CTS125 CJV109:CJW125 BZZ109:CAA125 BQD109:BQE125 BGH109:BGI125 AWL109:AWM125 AMP109:AMQ125 ACT109:ACU125 SX109:SY125 JB109:JC125 F202:G213 G233:H233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4"/>
  <sheetViews>
    <sheetView topLeftCell="A42" zoomScale="50" zoomScaleNormal="50" workbookViewId="0">
      <selection activeCell="Y37" sqref="Y37"/>
    </sheetView>
  </sheetViews>
  <sheetFormatPr defaultRowHeight="15" customHeight="1" x14ac:dyDescent="0.35"/>
  <cols>
    <col min="1" max="1" width="7.90625" style="81" customWidth="1"/>
    <col min="2" max="2" width="44.1796875" style="81" customWidth="1"/>
    <col min="3" max="3" width="10.54296875" style="135" customWidth="1"/>
    <col min="4" max="4" width="1" style="81" customWidth="1"/>
    <col min="5" max="5" width="10.54296875" style="81" customWidth="1"/>
    <col min="6" max="6" width="1.36328125" style="81" customWidth="1"/>
    <col min="7" max="7" width="11.90625" style="135" customWidth="1"/>
    <col min="8" max="8" width="1.36328125" style="81" customWidth="1"/>
    <col min="9" max="11" width="9.54296875" style="81" customWidth="1"/>
    <col min="12" max="20" width="9.54296875" style="135" customWidth="1"/>
    <col min="21" max="21" width="1.54296875" style="135" customWidth="1"/>
    <col min="22" max="23" width="11.90625" style="135" customWidth="1"/>
    <col min="24" max="24" width="9.08984375" style="81"/>
    <col min="25" max="25" width="48.54296875" style="81" customWidth="1"/>
    <col min="26" max="26" width="10.6328125" style="81" customWidth="1"/>
    <col min="27" max="27" width="1" style="81" customWidth="1"/>
    <col min="28" max="28" width="10.6328125" style="81" customWidth="1"/>
    <col min="29" max="29" width="1.36328125" style="81" customWidth="1"/>
    <col min="30" max="30" width="13.6328125" style="81" customWidth="1"/>
    <col min="31" max="31" width="10.08984375" style="81" customWidth="1"/>
    <col min="32" max="32" width="3.08984375" style="81" customWidth="1"/>
    <col min="33" max="34" width="12.90625" style="81" customWidth="1"/>
    <col min="35" max="264" width="9.08984375" style="81"/>
    <col min="265" max="265" width="3.6328125" style="81" customWidth="1"/>
    <col min="266" max="266" width="40.54296875" style="81" customWidth="1"/>
    <col min="267" max="267" width="10.6328125" style="81" customWidth="1"/>
    <col min="268" max="268" width="1" style="81" customWidth="1"/>
    <col min="269" max="269" width="10.6328125" style="81" customWidth="1"/>
    <col min="270" max="270" width="1.36328125" style="81" customWidth="1"/>
    <col min="271" max="271" width="13.6328125" style="81" customWidth="1"/>
    <col min="272" max="272" width="2.08984375" style="81" customWidth="1"/>
    <col min="273" max="276" width="10.08984375" style="81" customWidth="1"/>
    <col min="277" max="277" width="3.08984375" style="81" customWidth="1"/>
    <col min="278" max="279" width="12.90625" style="81" customWidth="1"/>
    <col min="280" max="280" width="9.08984375" style="81"/>
    <col min="281" max="281" width="40.54296875" style="81" customWidth="1"/>
    <col min="282" max="282" width="10.6328125" style="81" customWidth="1"/>
    <col min="283" max="283" width="1" style="81" customWidth="1"/>
    <col min="284" max="284" width="10.6328125" style="81" customWidth="1"/>
    <col min="285" max="285" width="1.36328125" style="81" customWidth="1"/>
    <col min="286" max="286" width="13.6328125" style="81" customWidth="1"/>
    <col min="287" max="287" width="10.08984375" style="81" customWidth="1"/>
    <col min="288" max="288" width="3.08984375" style="81" customWidth="1"/>
    <col min="289" max="290" width="12.90625" style="81" customWidth="1"/>
    <col min="291" max="520" width="9.08984375" style="81"/>
    <col min="521" max="521" width="3.6328125" style="81" customWidth="1"/>
    <col min="522" max="522" width="40.54296875" style="81" customWidth="1"/>
    <col min="523" max="523" width="10.6328125" style="81" customWidth="1"/>
    <col min="524" max="524" width="1" style="81" customWidth="1"/>
    <col min="525" max="525" width="10.6328125" style="81" customWidth="1"/>
    <col min="526" max="526" width="1.36328125" style="81" customWidth="1"/>
    <col min="527" max="527" width="13.6328125" style="81" customWidth="1"/>
    <col min="528" max="528" width="2.08984375" style="81" customWidth="1"/>
    <col min="529" max="532" width="10.08984375" style="81" customWidth="1"/>
    <col min="533" max="533" width="3.08984375" style="81" customWidth="1"/>
    <col min="534" max="535" width="12.90625" style="81" customWidth="1"/>
    <col min="536" max="536" width="9.08984375" style="81"/>
    <col min="537" max="537" width="40.54296875" style="81" customWidth="1"/>
    <col min="538" max="538" width="10.6328125" style="81" customWidth="1"/>
    <col min="539" max="539" width="1" style="81" customWidth="1"/>
    <col min="540" max="540" width="10.6328125" style="81" customWidth="1"/>
    <col min="541" max="541" width="1.36328125" style="81" customWidth="1"/>
    <col min="542" max="542" width="13.6328125" style="81" customWidth="1"/>
    <col min="543" max="543" width="10.08984375" style="81" customWidth="1"/>
    <col min="544" max="544" width="3.08984375" style="81" customWidth="1"/>
    <col min="545" max="546" width="12.90625" style="81" customWidth="1"/>
    <col min="547" max="776" width="9.08984375" style="81"/>
    <col min="777" max="777" width="3.6328125" style="81" customWidth="1"/>
    <col min="778" max="778" width="40.54296875" style="81" customWidth="1"/>
    <col min="779" max="779" width="10.6328125" style="81" customWidth="1"/>
    <col min="780" max="780" width="1" style="81" customWidth="1"/>
    <col min="781" max="781" width="10.6328125" style="81" customWidth="1"/>
    <col min="782" max="782" width="1.36328125" style="81" customWidth="1"/>
    <col min="783" max="783" width="13.6328125" style="81" customWidth="1"/>
    <col min="784" max="784" width="2.08984375" style="81" customWidth="1"/>
    <col min="785" max="788" width="10.08984375" style="81" customWidth="1"/>
    <col min="789" max="789" width="3.08984375" style="81" customWidth="1"/>
    <col min="790" max="791" width="12.90625" style="81" customWidth="1"/>
    <col min="792" max="792" width="9.08984375" style="81"/>
    <col min="793" max="793" width="40.54296875" style="81" customWidth="1"/>
    <col min="794" max="794" width="10.6328125" style="81" customWidth="1"/>
    <col min="795" max="795" width="1" style="81" customWidth="1"/>
    <col min="796" max="796" width="10.6328125" style="81" customWidth="1"/>
    <col min="797" max="797" width="1.36328125" style="81" customWidth="1"/>
    <col min="798" max="798" width="13.6328125" style="81" customWidth="1"/>
    <col min="799" max="799" width="10.08984375" style="81" customWidth="1"/>
    <col min="800" max="800" width="3.08984375" style="81" customWidth="1"/>
    <col min="801" max="802" width="12.90625" style="81" customWidth="1"/>
    <col min="803" max="1032" width="9.08984375" style="81"/>
    <col min="1033" max="1033" width="3.6328125" style="81" customWidth="1"/>
    <col min="1034" max="1034" width="40.54296875" style="81" customWidth="1"/>
    <col min="1035" max="1035" width="10.6328125" style="81" customWidth="1"/>
    <col min="1036" max="1036" width="1" style="81" customWidth="1"/>
    <col min="1037" max="1037" width="10.6328125" style="81" customWidth="1"/>
    <col min="1038" max="1038" width="1.36328125" style="81" customWidth="1"/>
    <col min="1039" max="1039" width="13.6328125" style="81" customWidth="1"/>
    <col min="1040" max="1040" width="2.08984375" style="81" customWidth="1"/>
    <col min="1041" max="1044" width="10.08984375" style="81" customWidth="1"/>
    <col min="1045" max="1045" width="3.08984375" style="81" customWidth="1"/>
    <col min="1046" max="1047" width="12.90625" style="81" customWidth="1"/>
    <col min="1048" max="1048" width="9.08984375" style="81"/>
    <col min="1049" max="1049" width="40.54296875" style="81" customWidth="1"/>
    <col min="1050" max="1050" width="10.6328125" style="81" customWidth="1"/>
    <col min="1051" max="1051" width="1" style="81" customWidth="1"/>
    <col min="1052" max="1052" width="10.6328125" style="81" customWidth="1"/>
    <col min="1053" max="1053" width="1.36328125" style="81" customWidth="1"/>
    <col min="1054" max="1054" width="13.6328125" style="81" customWidth="1"/>
    <col min="1055" max="1055" width="10.08984375" style="81" customWidth="1"/>
    <col min="1056" max="1056" width="3.08984375" style="81" customWidth="1"/>
    <col min="1057" max="1058" width="12.90625" style="81" customWidth="1"/>
    <col min="1059" max="1288" width="9.08984375" style="81"/>
    <col min="1289" max="1289" width="3.6328125" style="81" customWidth="1"/>
    <col min="1290" max="1290" width="40.54296875" style="81" customWidth="1"/>
    <col min="1291" max="1291" width="10.6328125" style="81" customWidth="1"/>
    <col min="1292" max="1292" width="1" style="81" customWidth="1"/>
    <col min="1293" max="1293" width="10.6328125" style="81" customWidth="1"/>
    <col min="1294" max="1294" width="1.36328125" style="81" customWidth="1"/>
    <col min="1295" max="1295" width="13.6328125" style="81" customWidth="1"/>
    <col min="1296" max="1296" width="2.08984375" style="81" customWidth="1"/>
    <col min="1297" max="1300" width="10.08984375" style="81" customWidth="1"/>
    <col min="1301" max="1301" width="3.08984375" style="81" customWidth="1"/>
    <col min="1302" max="1303" width="12.90625" style="81" customWidth="1"/>
    <col min="1304" max="1304" width="9.08984375" style="81"/>
    <col min="1305" max="1305" width="40.54296875" style="81" customWidth="1"/>
    <col min="1306" max="1306" width="10.6328125" style="81" customWidth="1"/>
    <col min="1307" max="1307" width="1" style="81" customWidth="1"/>
    <col min="1308" max="1308" width="10.6328125" style="81" customWidth="1"/>
    <col min="1309" max="1309" width="1.36328125" style="81" customWidth="1"/>
    <col min="1310" max="1310" width="13.6328125" style="81" customWidth="1"/>
    <col min="1311" max="1311" width="10.08984375" style="81" customWidth="1"/>
    <col min="1312" max="1312" width="3.08984375" style="81" customWidth="1"/>
    <col min="1313" max="1314" width="12.90625" style="81" customWidth="1"/>
    <col min="1315" max="1544" width="9.08984375" style="81"/>
    <col min="1545" max="1545" width="3.6328125" style="81" customWidth="1"/>
    <col min="1546" max="1546" width="40.54296875" style="81" customWidth="1"/>
    <col min="1547" max="1547" width="10.6328125" style="81" customWidth="1"/>
    <col min="1548" max="1548" width="1" style="81" customWidth="1"/>
    <col min="1549" max="1549" width="10.6328125" style="81" customWidth="1"/>
    <col min="1550" max="1550" width="1.36328125" style="81" customWidth="1"/>
    <col min="1551" max="1551" width="13.6328125" style="81" customWidth="1"/>
    <col min="1552" max="1552" width="2.08984375" style="81" customWidth="1"/>
    <col min="1553" max="1556" width="10.08984375" style="81" customWidth="1"/>
    <col min="1557" max="1557" width="3.08984375" style="81" customWidth="1"/>
    <col min="1558" max="1559" width="12.90625" style="81" customWidth="1"/>
    <col min="1560" max="1560" width="9.08984375" style="81"/>
    <col min="1561" max="1561" width="40.54296875" style="81" customWidth="1"/>
    <col min="1562" max="1562" width="10.6328125" style="81" customWidth="1"/>
    <col min="1563" max="1563" width="1" style="81" customWidth="1"/>
    <col min="1564" max="1564" width="10.6328125" style="81" customWidth="1"/>
    <col min="1565" max="1565" width="1.36328125" style="81" customWidth="1"/>
    <col min="1566" max="1566" width="13.6328125" style="81" customWidth="1"/>
    <col min="1567" max="1567" width="10.08984375" style="81" customWidth="1"/>
    <col min="1568" max="1568" width="3.08984375" style="81" customWidth="1"/>
    <col min="1569" max="1570" width="12.90625" style="81" customWidth="1"/>
    <col min="1571" max="1800" width="9.08984375" style="81"/>
    <col min="1801" max="1801" width="3.6328125" style="81" customWidth="1"/>
    <col min="1802" max="1802" width="40.54296875" style="81" customWidth="1"/>
    <col min="1803" max="1803" width="10.6328125" style="81" customWidth="1"/>
    <col min="1804" max="1804" width="1" style="81" customWidth="1"/>
    <col min="1805" max="1805" width="10.6328125" style="81" customWidth="1"/>
    <col min="1806" max="1806" width="1.36328125" style="81" customWidth="1"/>
    <col min="1807" max="1807" width="13.6328125" style="81" customWidth="1"/>
    <col min="1808" max="1808" width="2.08984375" style="81" customWidth="1"/>
    <col min="1809" max="1812" width="10.08984375" style="81" customWidth="1"/>
    <col min="1813" max="1813" width="3.08984375" style="81" customWidth="1"/>
    <col min="1814" max="1815" width="12.90625" style="81" customWidth="1"/>
    <col min="1816" max="1816" width="9.08984375" style="81"/>
    <col min="1817" max="1817" width="40.54296875" style="81" customWidth="1"/>
    <col min="1818" max="1818" width="10.6328125" style="81" customWidth="1"/>
    <col min="1819" max="1819" width="1" style="81" customWidth="1"/>
    <col min="1820" max="1820" width="10.6328125" style="81" customWidth="1"/>
    <col min="1821" max="1821" width="1.36328125" style="81" customWidth="1"/>
    <col min="1822" max="1822" width="13.6328125" style="81" customWidth="1"/>
    <col min="1823" max="1823" width="10.08984375" style="81" customWidth="1"/>
    <col min="1824" max="1824" width="3.08984375" style="81" customWidth="1"/>
    <col min="1825" max="1826" width="12.90625" style="81" customWidth="1"/>
    <col min="1827" max="2056" width="9.08984375" style="81"/>
    <col min="2057" max="2057" width="3.6328125" style="81" customWidth="1"/>
    <col min="2058" max="2058" width="40.54296875" style="81" customWidth="1"/>
    <col min="2059" max="2059" width="10.6328125" style="81" customWidth="1"/>
    <col min="2060" max="2060" width="1" style="81" customWidth="1"/>
    <col min="2061" max="2061" width="10.6328125" style="81" customWidth="1"/>
    <col min="2062" max="2062" width="1.36328125" style="81" customWidth="1"/>
    <col min="2063" max="2063" width="13.6328125" style="81" customWidth="1"/>
    <col min="2064" max="2064" width="2.08984375" style="81" customWidth="1"/>
    <col min="2065" max="2068" width="10.08984375" style="81" customWidth="1"/>
    <col min="2069" max="2069" width="3.08984375" style="81" customWidth="1"/>
    <col min="2070" max="2071" width="12.90625" style="81" customWidth="1"/>
    <col min="2072" max="2072" width="9.08984375" style="81"/>
    <col min="2073" max="2073" width="40.54296875" style="81" customWidth="1"/>
    <col min="2074" max="2074" width="10.6328125" style="81" customWidth="1"/>
    <col min="2075" max="2075" width="1" style="81" customWidth="1"/>
    <col min="2076" max="2076" width="10.6328125" style="81" customWidth="1"/>
    <col min="2077" max="2077" width="1.36328125" style="81" customWidth="1"/>
    <col min="2078" max="2078" width="13.6328125" style="81" customWidth="1"/>
    <col min="2079" max="2079" width="10.08984375" style="81" customWidth="1"/>
    <col min="2080" max="2080" width="3.08984375" style="81" customWidth="1"/>
    <col min="2081" max="2082" width="12.90625" style="81" customWidth="1"/>
    <col min="2083" max="2312" width="9.08984375" style="81"/>
    <col min="2313" max="2313" width="3.6328125" style="81" customWidth="1"/>
    <col min="2314" max="2314" width="40.54296875" style="81" customWidth="1"/>
    <col min="2315" max="2315" width="10.6328125" style="81" customWidth="1"/>
    <col min="2316" max="2316" width="1" style="81" customWidth="1"/>
    <col min="2317" max="2317" width="10.6328125" style="81" customWidth="1"/>
    <col min="2318" max="2318" width="1.36328125" style="81" customWidth="1"/>
    <col min="2319" max="2319" width="13.6328125" style="81" customWidth="1"/>
    <col min="2320" max="2320" width="2.08984375" style="81" customWidth="1"/>
    <col min="2321" max="2324" width="10.08984375" style="81" customWidth="1"/>
    <col min="2325" max="2325" width="3.08984375" style="81" customWidth="1"/>
    <col min="2326" max="2327" width="12.90625" style="81" customWidth="1"/>
    <col min="2328" max="2328" width="9.08984375" style="81"/>
    <col min="2329" max="2329" width="40.54296875" style="81" customWidth="1"/>
    <col min="2330" max="2330" width="10.6328125" style="81" customWidth="1"/>
    <col min="2331" max="2331" width="1" style="81" customWidth="1"/>
    <col min="2332" max="2332" width="10.6328125" style="81" customWidth="1"/>
    <col min="2333" max="2333" width="1.36328125" style="81" customWidth="1"/>
    <col min="2334" max="2334" width="13.6328125" style="81" customWidth="1"/>
    <col min="2335" max="2335" width="10.08984375" style="81" customWidth="1"/>
    <col min="2336" max="2336" width="3.08984375" style="81" customWidth="1"/>
    <col min="2337" max="2338" width="12.90625" style="81" customWidth="1"/>
    <col min="2339" max="2568" width="9.08984375" style="81"/>
    <col min="2569" max="2569" width="3.6328125" style="81" customWidth="1"/>
    <col min="2570" max="2570" width="40.54296875" style="81" customWidth="1"/>
    <col min="2571" max="2571" width="10.6328125" style="81" customWidth="1"/>
    <col min="2572" max="2572" width="1" style="81" customWidth="1"/>
    <col min="2573" max="2573" width="10.6328125" style="81" customWidth="1"/>
    <col min="2574" max="2574" width="1.36328125" style="81" customWidth="1"/>
    <col min="2575" max="2575" width="13.6328125" style="81" customWidth="1"/>
    <col min="2576" max="2576" width="2.08984375" style="81" customWidth="1"/>
    <col min="2577" max="2580" width="10.08984375" style="81" customWidth="1"/>
    <col min="2581" max="2581" width="3.08984375" style="81" customWidth="1"/>
    <col min="2582" max="2583" width="12.90625" style="81" customWidth="1"/>
    <col min="2584" max="2584" width="9.08984375" style="81"/>
    <col min="2585" max="2585" width="40.54296875" style="81" customWidth="1"/>
    <col min="2586" max="2586" width="10.6328125" style="81" customWidth="1"/>
    <col min="2587" max="2587" width="1" style="81" customWidth="1"/>
    <col min="2588" max="2588" width="10.6328125" style="81" customWidth="1"/>
    <col min="2589" max="2589" width="1.36328125" style="81" customWidth="1"/>
    <col min="2590" max="2590" width="13.6328125" style="81" customWidth="1"/>
    <col min="2591" max="2591" width="10.08984375" style="81" customWidth="1"/>
    <col min="2592" max="2592" width="3.08984375" style="81" customWidth="1"/>
    <col min="2593" max="2594" width="12.90625" style="81" customWidth="1"/>
    <col min="2595" max="2824" width="9.08984375" style="81"/>
    <col min="2825" max="2825" width="3.6328125" style="81" customWidth="1"/>
    <col min="2826" max="2826" width="40.54296875" style="81" customWidth="1"/>
    <col min="2827" max="2827" width="10.6328125" style="81" customWidth="1"/>
    <col min="2828" max="2828" width="1" style="81" customWidth="1"/>
    <col min="2829" max="2829" width="10.6328125" style="81" customWidth="1"/>
    <col min="2830" max="2830" width="1.36328125" style="81" customWidth="1"/>
    <col min="2831" max="2831" width="13.6328125" style="81" customWidth="1"/>
    <col min="2832" max="2832" width="2.08984375" style="81" customWidth="1"/>
    <col min="2833" max="2836" width="10.08984375" style="81" customWidth="1"/>
    <col min="2837" max="2837" width="3.08984375" style="81" customWidth="1"/>
    <col min="2838" max="2839" width="12.90625" style="81" customWidth="1"/>
    <col min="2840" max="2840" width="9.08984375" style="81"/>
    <col min="2841" max="2841" width="40.54296875" style="81" customWidth="1"/>
    <col min="2842" max="2842" width="10.6328125" style="81" customWidth="1"/>
    <col min="2843" max="2843" width="1" style="81" customWidth="1"/>
    <col min="2844" max="2844" width="10.6328125" style="81" customWidth="1"/>
    <col min="2845" max="2845" width="1.36328125" style="81" customWidth="1"/>
    <col min="2846" max="2846" width="13.6328125" style="81" customWidth="1"/>
    <col min="2847" max="2847" width="10.08984375" style="81" customWidth="1"/>
    <col min="2848" max="2848" width="3.08984375" style="81" customWidth="1"/>
    <col min="2849" max="2850" width="12.90625" style="81" customWidth="1"/>
    <col min="2851" max="3080" width="9.08984375" style="81"/>
    <col min="3081" max="3081" width="3.6328125" style="81" customWidth="1"/>
    <col min="3082" max="3082" width="40.54296875" style="81" customWidth="1"/>
    <col min="3083" max="3083" width="10.6328125" style="81" customWidth="1"/>
    <col min="3084" max="3084" width="1" style="81" customWidth="1"/>
    <col min="3085" max="3085" width="10.6328125" style="81" customWidth="1"/>
    <col min="3086" max="3086" width="1.36328125" style="81" customWidth="1"/>
    <col min="3087" max="3087" width="13.6328125" style="81" customWidth="1"/>
    <col min="3088" max="3088" width="2.08984375" style="81" customWidth="1"/>
    <col min="3089" max="3092" width="10.08984375" style="81" customWidth="1"/>
    <col min="3093" max="3093" width="3.08984375" style="81" customWidth="1"/>
    <col min="3094" max="3095" width="12.90625" style="81" customWidth="1"/>
    <col min="3096" max="3096" width="9.08984375" style="81"/>
    <col min="3097" max="3097" width="40.54296875" style="81" customWidth="1"/>
    <col min="3098" max="3098" width="10.6328125" style="81" customWidth="1"/>
    <col min="3099" max="3099" width="1" style="81" customWidth="1"/>
    <col min="3100" max="3100" width="10.6328125" style="81" customWidth="1"/>
    <col min="3101" max="3101" width="1.36328125" style="81" customWidth="1"/>
    <col min="3102" max="3102" width="13.6328125" style="81" customWidth="1"/>
    <col min="3103" max="3103" width="10.08984375" style="81" customWidth="1"/>
    <col min="3104" max="3104" width="3.08984375" style="81" customWidth="1"/>
    <col min="3105" max="3106" width="12.90625" style="81" customWidth="1"/>
    <col min="3107" max="3336" width="9.08984375" style="81"/>
    <col min="3337" max="3337" width="3.6328125" style="81" customWidth="1"/>
    <col min="3338" max="3338" width="40.54296875" style="81" customWidth="1"/>
    <col min="3339" max="3339" width="10.6328125" style="81" customWidth="1"/>
    <col min="3340" max="3340" width="1" style="81" customWidth="1"/>
    <col min="3341" max="3341" width="10.6328125" style="81" customWidth="1"/>
    <col min="3342" max="3342" width="1.36328125" style="81" customWidth="1"/>
    <col min="3343" max="3343" width="13.6328125" style="81" customWidth="1"/>
    <col min="3344" max="3344" width="2.08984375" style="81" customWidth="1"/>
    <col min="3345" max="3348" width="10.08984375" style="81" customWidth="1"/>
    <col min="3349" max="3349" width="3.08984375" style="81" customWidth="1"/>
    <col min="3350" max="3351" width="12.90625" style="81" customWidth="1"/>
    <col min="3352" max="3352" width="9.08984375" style="81"/>
    <col min="3353" max="3353" width="40.54296875" style="81" customWidth="1"/>
    <col min="3354" max="3354" width="10.6328125" style="81" customWidth="1"/>
    <col min="3355" max="3355" width="1" style="81" customWidth="1"/>
    <col min="3356" max="3356" width="10.6328125" style="81" customWidth="1"/>
    <col min="3357" max="3357" width="1.36328125" style="81" customWidth="1"/>
    <col min="3358" max="3358" width="13.6328125" style="81" customWidth="1"/>
    <col min="3359" max="3359" width="10.08984375" style="81" customWidth="1"/>
    <col min="3360" max="3360" width="3.08984375" style="81" customWidth="1"/>
    <col min="3361" max="3362" width="12.90625" style="81" customWidth="1"/>
    <col min="3363" max="3592" width="9.08984375" style="81"/>
    <col min="3593" max="3593" width="3.6328125" style="81" customWidth="1"/>
    <col min="3594" max="3594" width="40.54296875" style="81" customWidth="1"/>
    <col min="3595" max="3595" width="10.6328125" style="81" customWidth="1"/>
    <col min="3596" max="3596" width="1" style="81" customWidth="1"/>
    <col min="3597" max="3597" width="10.6328125" style="81" customWidth="1"/>
    <col min="3598" max="3598" width="1.36328125" style="81" customWidth="1"/>
    <col min="3599" max="3599" width="13.6328125" style="81" customWidth="1"/>
    <col min="3600" max="3600" width="2.08984375" style="81" customWidth="1"/>
    <col min="3601" max="3604" width="10.08984375" style="81" customWidth="1"/>
    <col min="3605" max="3605" width="3.08984375" style="81" customWidth="1"/>
    <col min="3606" max="3607" width="12.90625" style="81" customWidth="1"/>
    <col min="3608" max="3608" width="9.08984375" style="81"/>
    <col min="3609" max="3609" width="40.54296875" style="81" customWidth="1"/>
    <col min="3610" max="3610" width="10.6328125" style="81" customWidth="1"/>
    <col min="3611" max="3611" width="1" style="81" customWidth="1"/>
    <col min="3612" max="3612" width="10.6328125" style="81" customWidth="1"/>
    <col min="3613" max="3613" width="1.36328125" style="81" customWidth="1"/>
    <col min="3614" max="3614" width="13.6328125" style="81" customWidth="1"/>
    <col min="3615" max="3615" width="10.08984375" style="81" customWidth="1"/>
    <col min="3616" max="3616" width="3.08984375" style="81" customWidth="1"/>
    <col min="3617" max="3618" width="12.90625" style="81" customWidth="1"/>
    <col min="3619" max="3848" width="9.08984375" style="81"/>
    <col min="3849" max="3849" width="3.6328125" style="81" customWidth="1"/>
    <col min="3850" max="3850" width="40.54296875" style="81" customWidth="1"/>
    <col min="3851" max="3851" width="10.6328125" style="81" customWidth="1"/>
    <col min="3852" max="3852" width="1" style="81" customWidth="1"/>
    <col min="3853" max="3853" width="10.6328125" style="81" customWidth="1"/>
    <col min="3854" max="3854" width="1.36328125" style="81" customWidth="1"/>
    <col min="3855" max="3855" width="13.6328125" style="81" customWidth="1"/>
    <col min="3856" max="3856" width="2.08984375" style="81" customWidth="1"/>
    <col min="3857" max="3860" width="10.08984375" style="81" customWidth="1"/>
    <col min="3861" max="3861" width="3.08984375" style="81" customWidth="1"/>
    <col min="3862" max="3863" width="12.90625" style="81" customWidth="1"/>
    <col min="3864" max="3864" width="9.08984375" style="81"/>
    <col min="3865" max="3865" width="40.54296875" style="81" customWidth="1"/>
    <col min="3866" max="3866" width="10.6328125" style="81" customWidth="1"/>
    <col min="3867" max="3867" width="1" style="81" customWidth="1"/>
    <col min="3868" max="3868" width="10.6328125" style="81" customWidth="1"/>
    <col min="3869" max="3869" width="1.36328125" style="81" customWidth="1"/>
    <col min="3870" max="3870" width="13.6328125" style="81" customWidth="1"/>
    <col min="3871" max="3871" width="10.08984375" style="81" customWidth="1"/>
    <col min="3872" max="3872" width="3.08984375" style="81" customWidth="1"/>
    <col min="3873" max="3874" width="12.90625" style="81" customWidth="1"/>
    <col min="3875" max="4104" width="9.08984375" style="81"/>
    <col min="4105" max="4105" width="3.6328125" style="81" customWidth="1"/>
    <col min="4106" max="4106" width="40.54296875" style="81" customWidth="1"/>
    <col min="4107" max="4107" width="10.6328125" style="81" customWidth="1"/>
    <col min="4108" max="4108" width="1" style="81" customWidth="1"/>
    <col min="4109" max="4109" width="10.6328125" style="81" customWidth="1"/>
    <col min="4110" max="4110" width="1.36328125" style="81" customWidth="1"/>
    <col min="4111" max="4111" width="13.6328125" style="81" customWidth="1"/>
    <col min="4112" max="4112" width="2.08984375" style="81" customWidth="1"/>
    <col min="4113" max="4116" width="10.08984375" style="81" customWidth="1"/>
    <col min="4117" max="4117" width="3.08984375" style="81" customWidth="1"/>
    <col min="4118" max="4119" width="12.90625" style="81" customWidth="1"/>
    <col min="4120" max="4120" width="9.08984375" style="81"/>
    <col min="4121" max="4121" width="40.54296875" style="81" customWidth="1"/>
    <col min="4122" max="4122" width="10.6328125" style="81" customWidth="1"/>
    <col min="4123" max="4123" width="1" style="81" customWidth="1"/>
    <col min="4124" max="4124" width="10.6328125" style="81" customWidth="1"/>
    <col min="4125" max="4125" width="1.36328125" style="81" customWidth="1"/>
    <col min="4126" max="4126" width="13.6328125" style="81" customWidth="1"/>
    <col min="4127" max="4127" width="10.08984375" style="81" customWidth="1"/>
    <col min="4128" max="4128" width="3.08984375" style="81" customWidth="1"/>
    <col min="4129" max="4130" width="12.90625" style="81" customWidth="1"/>
    <col min="4131" max="4360" width="9.08984375" style="81"/>
    <col min="4361" max="4361" width="3.6328125" style="81" customWidth="1"/>
    <col min="4362" max="4362" width="40.54296875" style="81" customWidth="1"/>
    <col min="4363" max="4363" width="10.6328125" style="81" customWidth="1"/>
    <col min="4364" max="4364" width="1" style="81" customWidth="1"/>
    <col min="4365" max="4365" width="10.6328125" style="81" customWidth="1"/>
    <col min="4366" max="4366" width="1.36328125" style="81" customWidth="1"/>
    <col min="4367" max="4367" width="13.6328125" style="81" customWidth="1"/>
    <col min="4368" max="4368" width="2.08984375" style="81" customWidth="1"/>
    <col min="4369" max="4372" width="10.08984375" style="81" customWidth="1"/>
    <col min="4373" max="4373" width="3.08984375" style="81" customWidth="1"/>
    <col min="4374" max="4375" width="12.90625" style="81" customWidth="1"/>
    <col min="4376" max="4376" width="9.08984375" style="81"/>
    <col min="4377" max="4377" width="40.54296875" style="81" customWidth="1"/>
    <col min="4378" max="4378" width="10.6328125" style="81" customWidth="1"/>
    <col min="4379" max="4379" width="1" style="81" customWidth="1"/>
    <col min="4380" max="4380" width="10.6328125" style="81" customWidth="1"/>
    <col min="4381" max="4381" width="1.36328125" style="81" customWidth="1"/>
    <col min="4382" max="4382" width="13.6328125" style="81" customWidth="1"/>
    <col min="4383" max="4383" width="10.08984375" style="81" customWidth="1"/>
    <col min="4384" max="4384" width="3.08984375" style="81" customWidth="1"/>
    <col min="4385" max="4386" width="12.90625" style="81" customWidth="1"/>
    <col min="4387" max="4616" width="9.08984375" style="81"/>
    <col min="4617" max="4617" width="3.6328125" style="81" customWidth="1"/>
    <col min="4618" max="4618" width="40.54296875" style="81" customWidth="1"/>
    <col min="4619" max="4619" width="10.6328125" style="81" customWidth="1"/>
    <col min="4620" max="4620" width="1" style="81" customWidth="1"/>
    <col min="4621" max="4621" width="10.6328125" style="81" customWidth="1"/>
    <col min="4622" max="4622" width="1.36328125" style="81" customWidth="1"/>
    <col min="4623" max="4623" width="13.6328125" style="81" customWidth="1"/>
    <col min="4624" max="4624" width="2.08984375" style="81" customWidth="1"/>
    <col min="4625" max="4628" width="10.08984375" style="81" customWidth="1"/>
    <col min="4629" max="4629" width="3.08984375" style="81" customWidth="1"/>
    <col min="4630" max="4631" width="12.90625" style="81" customWidth="1"/>
    <col min="4632" max="4632" width="9.08984375" style="81"/>
    <col min="4633" max="4633" width="40.54296875" style="81" customWidth="1"/>
    <col min="4634" max="4634" width="10.6328125" style="81" customWidth="1"/>
    <col min="4635" max="4635" width="1" style="81" customWidth="1"/>
    <col min="4636" max="4636" width="10.6328125" style="81" customWidth="1"/>
    <col min="4637" max="4637" width="1.36328125" style="81" customWidth="1"/>
    <col min="4638" max="4638" width="13.6328125" style="81" customWidth="1"/>
    <col min="4639" max="4639" width="10.08984375" style="81" customWidth="1"/>
    <col min="4640" max="4640" width="3.08984375" style="81" customWidth="1"/>
    <col min="4641" max="4642" width="12.90625" style="81" customWidth="1"/>
    <col min="4643" max="4872" width="9.08984375" style="81"/>
    <col min="4873" max="4873" width="3.6328125" style="81" customWidth="1"/>
    <col min="4874" max="4874" width="40.54296875" style="81" customWidth="1"/>
    <col min="4875" max="4875" width="10.6328125" style="81" customWidth="1"/>
    <col min="4876" max="4876" width="1" style="81" customWidth="1"/>
    <col min="4877" max="4877" width="10.6328125" style="81" customWidth="1"/>
    <col min="4878" max="4878" width="1.36328125" style="81" customWidth="1"/>
    <col min="4879" max="4879" width="13.6328125" style="81" customWidth="1"/>
    <col min="4880" max="4880" width="2.08984375" style="81" customWidth="1"/>
    <col min="4881" max="4884" width="10.08984375" style="81" customWidth="1"/>
    <col min="4885" max="4885" width="3.08984375" style="81" customWidth="1"/>
    <col min="4886" max="4887" width="12.90625" style="81" customWidth="1"/>
    <col min="4888" max="4888" width="9.08984375" style="81"/>
    <col min="4889" max="4889" width="40.54296875" style="81" customWidth="1"/>
    <col min="4890" max="4890" width="10.6328125" style="81" customWidth="1"/>
    <col min="4891" max="4891" width="1" style="81" customWidth="1"/>
    <col min="4892" max="4892" width="10.6328125" style="81" customWidth="1"/>
    <col min="4893" max="4893" width="1.36328125" style="81" customWidth="1"/>
    <col min="4894" max="4894" width="13.6328125" style="81" customWidth="1"/>
    <col min="4895" max="4895" width="10.08984375" style="81" customWidth="1"/>
    <col min="4896" max="4896" width="3.08984375" style="81" customWidth="1"/>
    <col min="4897" max="4898" width="12.90625" style="81" customWidth="1"/>
    <col min="4899" max="5128" width="9.08984375" style="81"/>
    <col min="5129" max="5129" width="3.6328125" style="81" customWidth="1"/>
    <col min="5130" max="5130" width="40.54296875" style="81" customWidth="1"/>
    <col min="5131" max="5131" width="10.6328125" style="81" customWidth="1"/>
    <col min="5132" max="5132" width="1" style="81" customWidth="1"/>
    <col min="5133" max="5133" width="10.6328125" style="81" customWidth="1"/>
    <col min="5134" max="5134" width="1.36328125" style="81" customWidth="1"/>
    <col min="5135" max="5135" width="13.6328125" style="81" customWidth="1"/>
    <col min="5136" max="5136" width="2.08984375" style="81" customWidth="1"/>
    <col min="5137" max="5140" width="10.08984375" style="81" customWidth="1"/>
    <col min="5141" max="5141" width="3.08984375" style="81" customWidth="1"/>
    <col min="5142" max="5143" width="12.90625" style="81" customWidth="1"/>
    <col min="5144" max="5144" width="9.08984375" style="81"/>
    <col min="5145" max="5145" width="40.54296875" style="81" customWidth="1"/>
    <col min="5146" max="5146" width="10.6328125" style="81" customWidth="1"/>
    <col min="5147" max="5147" width="1" style="81" customWidth="1"/>
    <col min="5148" max="5148" width="10.6328125" style="81" customWidth="1"/>
    <col min="5149" max="5149" width="1.36328125" style="81" customWidth="1"/>
    <col min="5150" max="5150" width="13.6328125" style="81" customWidth="1"/>
    <col min="5151" max="5151" width="10.08984375" style="81" customWidth="1"/>
    <col min="5152" max="5152" width="3.08984375" style="81" customWidth="1"/>
    <col min="5153" max="5154" width="12.90625" style="81" customWidth="1"/>
    <col min="5155" max="5384" width="9.08984375" style="81"/>
    <col min="5385" max="5385" width="3.6328125" style="81" customWidth="1"/>
    <col min="5386" max="5386" width="40.54296875" style="81" customWidth="1"/>
    <col min="5387" max="5387" width="10.6328125" style="81" customWidth="1"/>
    <col min="5388" max="5388" width="1" style="81" customWidth="1"/>
    <col min="5389" max="5389" width="10.6328125" style="81" customWidth="1"/>
    <col min="5390" max="5390" width="1.36328125" style="81" customWidth="1"/>
    <col min="5391" max="5391" width="13.6328125" style="81" customWidth="1"/>
    <col min="5392" max="5392" width="2.08984375" style="81" customWidth="1"/>
    <col min="5393" max="5396" width="10.08984375" style="81" customWidth="1"/>
    <col min="5397" max="5397" width="3.08984375" style="81" customWidth="1"/>
    <col min="5398" max="5399" width="12.90625" style="81" customWidth="1"/>
    <col min="5400" max="5400" width="9.08984375" style="81"/>
    <col min="5401" max="5401" width="40.54296875" style="81" customWidth="1"/>
    <col min="5402" max="5402" width="10.6328125" style="81" customWidth="1"/>
    <col min="5403" max="5403" width="1" style="81" customWidth="1"/>
    <col min="5404" max="5404" width="10.6328125" style="81" customWidth="1"/>
    <col min="5405" max="5405" width="1.36328125" style="81" customWidth="1"/>
    <col min="5406" max="5406" width="13.6328125" style="81" customWidth="1"/>
    <col min="5407" max="5407" width="10.08984375" style="81" customWidth="1"/>
    <col min="5408" max="5408" width="3.08984375" style="81" customWidth="1"/>
    <col min="5409" max="5410" width="12.90625" style="81" customWidth="1"/>
    <col min="5411" max="5640" width="9.08984375" style="81"/>
    <col min="5641" max="5641" width="3.6328125" style="81" customWidth="1"/>
    <col min="5642" max="5642" width="40.54296875" style="81" customWidth="1"/>
    <col min="5643" max="5643" width="10.6328125" style="81" customWidth="1"/>
    <col min="5644" max="5644" width="1" style="81" customWidth="1"/>
    <col min="5645" max="5645" width="10.6328125" style="81" customWidth="1"/>
    <col min="5646" max="5646" width="1.36328125" style="81" customWidth="1"/>
    <col min="5647" max="5647" width="13.6328125" style="81" customWidth="1"/>
    <col min="5648" max="5648" width="2.08984375" style="81" customWidth="1"/>
    <col min="5649" max="5652" width="10.08984375" style="81" customWidth="1"/>
    <col min="5653" max="5653" width="3.08984375" style="81" customWidth="1"/>
    <col min="5654" max="5655" width="12.90625" style="81" customWidth="1"/>
    <col min="5656" max="5656" width="9.08984375" style="81"/>
    <col min="5657" max="5657" width="40.54296875" style="81" customWidth="1"/>
    <col min="5658" max="5658" width="10.6328125" style="81" customWidth="1"/>
    <col min="5659" max="5659" width="1" style="81" customWidth="1"/>
    <col min="5660" max="5660" width="10.6328125" style="81" customWidth="1"/>
    <col min="5661" max="5661" width="1.36328125" style="81" customWidth="1"/>
    <col min="5662" max="5662" width="13.6328125" style="81" customWidth="1"/>
    <col min="5663" max="5663" width="10.08984375" style="81" customWidth="1"/>
    <col min="5664" max="5664" width="3.08984375" style="81" customWidth="1"/>
    <col min="5665" max="5666" width="12.90625" style="81" customWidth="1"/>
    <col min="5667" max="5896" width="9.08984375" style="81"/>
    <col min="5897" max="5897" width="3.6328125" style="81" customWidth="1"/>
    <col min="5898" max="5898" width="40.54296875" style="81" customWidth="1"/>
    <col min="5899" max="5899" width="10.6328125" style="81" customWidth="1"/>
    <col min="5900" max="5900" width="1" style="81" customWidth="1"/>
    <col min="5901" max="5901" width="10.6328125" style="81" customWidth="1"/>
    <col min="5902" max="5902" width="1.36328125" style="81" customWidth="1"/>
    <col min="5903" max="5903" width="13.6328125" style="81" customWidth="1"/>
    <col min="5904" max="5904" width="2.08984375" style="81" customWidth="1"/>
    <col min="5905" max="5908" width="10.08984375" style="81" customWidth="1"/>
    <col min="5909" max="5909" width="3.08984375" style="81" customWidth="1"/>
    <col min="5910" max="5911" width="12.90625" style="81" customWidth="1"/>
    <col min="5912" max="5912" width="9.08984375" style="81"/>
    <col min="5913" max="5913" width="40.54296875" style="81" customWidth="1"/>
    <col min="5914" max="5914" width="10.6328125" style="81" customWidth="1"/>
    <col min="5915" max="5915" width="1" style="81" customWidth="1"/>
    <col min="5916" max="5916" width="10.6328125" style="81" customWidth="1"/>
    <col min="5917" max="5917" width="1.36328125" style="81" customWidth="1"/>
    <col min="5918" max="5918" width="13.6328125" style="81" customWidth="1"/>
    <col min="5919" max="5919" width="10.08984375" style="81" customWidth="1"/>
    <col min="5920" max="5920" width="3.08984375" style="81" customWidth="1"/>
    <col min="5921" max="5922" width="12.90625" style="81" customWidth="1"/>
    <col min="5923" max="6152" width="9.08984375" style="81"/>
    <col min="6153" max="6153" width="3.6328125" style="81" customWidth="1"/>
    <col min="6154" max="6154" width="40.54296875" style="81" customWidth="1"/>
    <col min="6155" max="6155" width="10.6328125" style="81" customWidth="1"/>
    <col min="6156" max="6156" width="1" style="81" customWidth="1"/>
    <col min="6157" max="6157" width="10.6328125" style="81" customWidth="1"/>
    <col min="6158" max="6158" width="1.36328125" style="81" customWidth="1"/>
    <col min="6159" max="6159" width="13.6328125" style="81" customWidth="1"/>
    <col min="6160" max="6160" width="2.08984375" style="81" customWidth="1"/>
    <col min="6161" max="6164" width="10.08984375" style="81" customWidth="1"/>
    <col min="6165" max="6165" width="3.08984375" style="81" customWidth="1"/>
    <col min="6166" max="6167" width="12.90625" style="81" customWidth="1"/>
    <col min="6168" max="6168" width="9.08984375" style="81"/>
    <col min="6169" max="6169" width="40.54296875" style="81" customWidth="1"/>
    <col min="6170" max="6170" width="10.6328125" style="81" customWidth="1"/>
    <col min="6171" max="6171" width="1" style="81" customWidth="1"/>
    <col min="6172" max="6172" width="10.6328125" style="81" customWidth="1"/>
    <col min="6173" max="6173" width="1.36328125" style="81" customWidth="1"/>
    <col min="6174" max="6174" width="13.6328125" style="81" customWidth="1"/>
    <col min="6175" max="6175" width="10.08984375" style="81" customWidth="1"/>
    <col min="6176" max="6176" width="3.08984375" style="81" customWidth="1"/>
    <col min="6177" max="6178" width="12.90625" style="81" customWidth="1"/>
    <col min="6179" max="6408" width="9.08984375" style="81"/>
    <col min="6409" max="6409" width="3.6328125" style="81" customWidth="1"/>
    <col min="6410" max="6410" width="40.54296875" style="81" customWidth="1"/>
    <col min="6411" max="6411" width="10.6328125" style="81" customWidth="1"/>
    <col min="6412" max="6412" width="1" style="81" customWidth="1"/>
    <col min="6413" max="6413" width="10.6328125" style="81" customWidth="1"/>
    <col min="6414" max="6414" width="1.36328125" style="81" customWidth="1"/>
    <col min="6415" max="6415" width="13.6328125" style="81" customWidth="1"/>
    <col min="6416" max="6416" width="2.08984375" style="81" customWidth="1"/>
    <col min="6417" max="6420" width="10.08984375" style="81" customWidth="1"/>
    <col min="6421" max="6421" width="3.08984375" style="81" customWidth="1"/>
    <col min="6422" max="6423" width="12.90625" style="81" customWidth="1"/>
    <col min="6424" max="6424" width="9.08984375" style="81"/>
    <col min="6425" max="6425" width="40.54296875" style="81" customWidth="1"/>
    <col min="6426" max="6426" width="10.6328125" style="81" customWidth="1"/>
    <col min="6427" max="6427" width="1" style="81" customWidth="1"/>
    <col min="6428" max="6428" width="10.6328125" style="81" customWidth="1"/>
    <col min="6429" max="6429" width="1.36328125" style="81" customWidth="1"/>
    <col min="6430" max="6430" width="13.6328125" style="81" customWidth="1"/>
    <col min="6431" max="6431" width="10.08984375" style="81" customWidth="1"/>
    <col min="6432" max="6432" width="3.08984375" style="81" customWidth="1"/>
    <col min="6433" max="6434" width="12.90625" style="81" customWidth="1"/>
    <col min="6435" max="6664" width="9.08984375" style="81"/>
    <col min="6665" max="6665" width="3.6328125" style="81" customWidth="1"/>
    <col min="6666" max="6666" width="40.54296875" style="81" customWidth="1"/>
    <col min="6667" max="6667" width="10.6328125" style="81" customWidth="1"/>
    <col min="6668" max="6668" width="1" style="81" customWidth="1"/>
    <col min="6669" max="6669" width="10.6328125" style="81" customWidth="1"/>
    <col min="6670" max="6670" width="1.36328125" style="81" customWidth="1"/>
    <col min="6671" max="6671" width="13.6328125" style="81" customWidth="1"/>
    <col min="6672" max="6672" width="2.08984375" style="81" customWidth="1"/>
    <col min="6673" max="6676" width="10.08984375" style="81" customWidth="1"/>
    <col min="6677" max="6677" width="3.08984375" style="81" customWidth="1"/>
    <col min="6678" max="6679" width="12.90625" style="81" customWidth="1"/>
    <col min="6680" max="6680" width="9.08984375" style="81"/>
    <col min="6681" max="6681" width="40.54296875" style="81" customWidth="1"/>
    <col min="6682" max="6682" width="10.6328125" style="81" customWidth="1"/>
    <col min="6683" max="6683" width="1" style="81" customWidth="1"/>
    <col min="6684" max="6684" width="10.6328125" style="81" customWidth="1"/>
    <col min="6685" max="6685" width="1.36328125" style="81" customWidth="1"/>
    <col min="6686" max="6686" width="13.6328125" style="81" customWidth="1"/>
    <col min="6687" max="6687" width="10.08984375" style="81" customWidth="1"/>
    <col min="6688" max="6688" width="3.08984375" style="81" customWidth="1"/>
    <col min="6689" max="6690" width="12.90625" style="81" customWidth="1"/>
    <col min="6691" max="6920" width="9.08984375" style="81"/>
    <col min="6921" max="6921" width="3.6328125" style="81" customWidth="1"/>
    <col min="6922" max="6922" width="40.54296875" style="81" customWidth="1"/>
    <col min="6923" max="6923" width="10.6328125" style="81" customWidth="1"/>
    <col min="6924" max="6924" width="1" style="81" customWidth="1"/>
    <col min="6925" max="6925" width="10.6328125" style="81" customWidth="1"/>
    <col min="6926" max="6926" width="1.36328125" style="81" customWidth="1"/>
    <col min="6927" max="6927" width="13.6328125" style="81" customWidth="1"/>
    <col min="6928" max="6928" width="2.08984375" style="81" customWidth="1"/>
    <col min="6929" max="6932" width="10.08984375" style="81" customWidth="1"/>
    <col min="6933" max="6933" width="3.08984375" style="81" customWidth="1"/>
    <col min="6934" max="6935" width="12.90625" style="81" customWidth="1"/>
    <col min="6936" max="6936" width="9.08984375" style="81"/>
    <col min="6937" max="6937" width="40.54296875" style="81" customWidth="1"/>
    <col min="6938" max="6938" width="10.6328125" style="81" customWidth="1"/>
    <col min="6939" max="6939" width="1" style="81" customWidth="1"/>
    <col min="6940" max="6940" width="10.6328125" style="81" customWidth="1"/>
    <col min="6941" max="6941" width="1.36328125" style="81" customWidth="1"/>
    <col min="6942" max="6942" width="13.6328125" style="81" customWidth="1"/>
    <col min="6943" max="6943" width="10.08984375" style="81" customWidth="1"/>
    <col min="6944" max="6944" width="3.08984375" style="81" customWidth="1"/>
    <col min="6945" max="6946" width="12.90625" style="81" customWidth="1"/>
    <col min="6947" max="7176" width="9.08984375" style="81"/>
    <col min="7177" max="7177" width="3.6328125" style="81" customWidth="1"/>
    <col min="7178" max="7178" width="40.54296875" style="81" customWidth="1"/>
    <col min="7179" max="7179" width="10.6328125" style="81" customWidth="1"/>
    <col min="7180" max="7180" width="1" style="81" customWidth="1"/>
    <col min="7181" max="7181" width="10.6328125" style="81" customWidth="1"/>
    <col min="7182" max="7182" width="1.36328125" style="81" customWidth="1"/>
    <col min="7183" max="7183" width="13.6328125" style="81" customWidth="1"/>
    <col min="7184" max="7184" width="2.08984375" style="81" customWidth="1"/>
    <col min="7185" max="7188" width="10.08984375" style="81" customWidth="1"/>
    <col min="7189" max="7189" width="3.08984375" style="81" customWidth="1"/>
    <col min="7190" max="7191" width="12.90625" style="81" customWidth="1"/>
    <col min="7192" max="7192" width="9.08984375" style="81"/>
    <col min="7193" max="7193" width="40.54296875" style="81" customWidth="1"/>
    <col min="7194" max="7194" width="10.6328125" style="81" customWidth="1"/>
    <col min="7195" max="7195" width="1" style="81" customWidth="1"/>
    <col min="7196" max="7196" width="10.6328125" style="81" customWidth="1"/>
    <col min="7197" max="7197" width="1.36328125" style="81" customWidth="1"/>
    <col min="7198" max="7198" width="13.6328125" style="81" customWidth="1"/>
    <col min="7199" max="7199" width="10.08984375" style="81" customWidth="1"/>
    <col min="7200" max="7200" width="3.08984375" style="81" customWidth="1"/>
    <col min="7201" max="7202" width="12.90625" style="81" customWidth="1"/>
    <col min="7203" max="7432" width="9.08984375" style="81"/>
    <col min="7433" max="7433" width="3.6328125" style="81" customWidth="1"/>
    <col min="7434" max="7434" width="40.54296875" style="81" customWidth="1"/>
    <col min="7435" max="7435" width="10.6328125" style="81" customWidth="1"/>
    <col min="7436" max="7436" width="1" style="81" customWidth="1"/>
    <col min="7437" max="7437" width="10.6328125" style="81" customWidth="1"/>
    <col min="7438" max="7438" width="1.36328125" style="81" customWidth="1"/>
    <col min="7439" max="7439" width="13.6328125" style="81" customWidth="1"/>
    <col min="7440" max="7440" width="2.08984375" style="81" customWidth="1"/>
    <col min="7441" max="7444" width="10.08984375" style="81" customWidth="1"/>
    <col min="7445" max="7445" width="3.08984375" style="81" customWidth="1"/>
    <col min="7446" max="7447" width="12.90625" style="81" customWidth="1"/>
    <col min="7448" max="7448" width="9.08984375" style="81"/>
    <col min="7449" max="7449" width="40.54296875" style="81" customWidth="1"/>
    <col min="7450" max="7450" width="10.6328125" style="81" customWidth="1"/>
    <col min="7451" max="7451" width="1" style="81" customWidth="1"/>
    <col min="7452" max="7452" width="10.6328125" style="81" customWidth="1"/>
    <col min="7453" max="7453" width="1.36328125" style="81" customWidth="1"/>
    <col min="7454" max="7454" width="13.6328125" style="81" customWidth="1"/>
    <col min="7455" max="7455" width="10.08984375" style="81" customWidth="1"/>
    <col min="7456" max="7456" width="3.08984375" style="81" customWidth="1"/>
    <col min="7457" max="7458" width="12.90625" style="81" customWidth="1"/>
    <col min="7459" max="7688" width="9.08984375" style="81"/>
    <col min="7689" max="7689" width="3.6328125" style="81" customWidth="1"/>
    <col min="7690" max="7690" width="40.54296875" style="81" customWidth="1"/>
    <col min="7691" max="7691" width="10.6328125" style="81" customWidth="1"/>
    <col min="7692" max="7692" width="1" style="81" customWidth="1"/>
    <col min="7693" max="7693" width="10.6328125" style="81" customWidth="1"/>
    <col min="7694" max="7694" width="1.36328125" style="81" customWidth="1"/>
    <col min="7695" max="7695" width="13.6328125" style="81" customWidth="1"/>
    <col min="7696" max="7696" width="2.08984375" style="81" customWidth="1"/>
    <col min="7697" max="7700" width="10.08984375" style="81" customWidth="1"/>
    <col min="7701" max="7701" width="3.08984375" style="81" customWidth="1"/>
    <col min="7702" max="7703" width="12.90625" style="81" customWidth="1"/>
    <col min="7704" max="7704" width="9.08984375" style="81"/>
    <col min="7705" max="7705" width="40.54296875" style="81" customWidth="1"/>
    <col min="7706" max="7706" width="10.6328125" style="81" customWidth="1"/>
    <col min="7707" max="7707" width="1" style="81" customWidth="1"/>
    <col min="7708" max="7708" width="10.6328125" style="81" customWidth="1"/>
    <col min="7709" max="7709" width="1.36328125" style="81" customWidth="1"/>
    <col min="7710" max="7710" width="13.6328125" style="81" customWidth="1"/>
    <col min="7711" max="7711" width="10.08984375" style="81" customWidth="1"/>
    <col min="7712" max="7712" width="3.08984375" style="81" customWidth="1"/>
    <col min="7713" max="7714" width="12.90625" style="81" customWidth="1"/>
    <col min="7715" max="7944" width="9.08984375" style="81"/>
    <col min="7945" max="7945" width="3.6328125" style="81" customWidth="1"/>
    <col min="7946" max="7946" width="40.54296875" style="81" customWidth="1"/>
    <col min="7947" max="7947" width="10.6328125" style="81" customWidth="1"/>
    <col min="7948" max="7948" width="1" style="81" customWidth="1"/>
    <col min="7949" max="7949" width="10.6328125" style="81" customWidth="1"/>
    <col min="7950" max="7950" width="1.36328125" style="81" customWidth="1"/>
    <col min="7951" max="7951" width="13.6328125" style="81" customWidth="1"/>
    <col min="7952" max="7952" width="2.08984375" style="81" customWidth="1"/>
    <col min="7953" max="7956" width="10.08984375" style="81" customWidth="1"/>
    <col min="7957" max="7957" width="3.08984375" style="81" customWidth="1"/>
    <col min="7958" max="7959" width="12.90625" style="81" customWidth="1"/>
    <col min="7960" max="7960" width="9.08984375" style="81"/>
    <col min="7961" max="7961" width="40.54296875" style="81" customWidth="1"/>
    <col min="7962" max="7962" width="10.6328125" style="81" customWidth="1"/>
    <col min="7963" max="7963" width="1" style="81" customWidth="1"/>
    <col min="7964" max="7964" width="10.6328125" style="81" customWidth="1"/>
    <col min="7965" max="7965" width="1.36328125" style="81" customWidth="1"/>
    <col min="7966" max="7966" width="13.6328125" style="81" customWidth="1"/>
    <col min="7967" max="7967" width="10.08984375" style="81" customWidth="1"/>
    <col min="7968" max="7968" width="3.08984375" style="81" customWidth="1"/>
    <col min="7969" max="7970" width="12.90625" style="81" customWidth="1"/>
    <col min="7971" max="8200" width="9.08984375" style="81"/>
    <col min="8201" max="8201" width="3.6328125" style="81" customWidth="1"/>
    <col min="8202" max="8202" width="40.54296875" style="81" customWidth="1"/>
    <col min="8203" max="8203" width="10.6328125" style="81" customWidth="1"/>
    <col min="8204" max="8204" width="1" style="81" customWidth="1"/>
    <col min="8205" max="8205" width="10.6328125" style="81" customWidth="1"/>
    <col min="8206" max="8206" width="1.36328125" style="81" customWidth="1"/>
    <col min="8207" max="8207" width="13.6328125" style="81" customWidth="1"/>
    <col min="8208" max="8208" width="2.08984375" style="81" customWidth="1"/>
    <col min="8209" max="8212" width="10.08984375" style="81" customWidth="1"/>
    <col min="8213" max="8213" width="3.08984375" style="81" customWidth="1"/>
    <col min="8214" max="8215" width="12.90625" style="81" customWidth="1"/>
    <col min="8216" max="8216" width="9.08984375" style="81"/>
    <col min="8217" max="8217" width="40.54296875" style="81" customWidth="1"/>
    <col min="8218" max="8218" width="10.6328125" style="81" customWidth="1"/>
    <col min="8219" max="8219" width="1" style="81" customWidth="1"/>
    <col min="8220" max="8220" width="10.6328125" style="81" customWidth="1"/>
    <col min="8221" max="8221" width="1.36328125" style="81" customWidth="1"/>
    <col min="8222" max="8222" width="13.6328125" style="81" customWidth="1"/>
    <col min="8223" max="8223" width="10.08984375" style="81" customWidth="1"/>
    <col min="8224" max="8224" width="3.08984375" style="81" customWidth="1"/>
    <col min="8225" max="8226" width="12.90625" style="81" customWidth="1"/>
    <col min="8227" max="8456" width="9.08984375" style="81"/>
    <col min="8457" max="8457" width="3.6328125" style="81" customWidth="1"/>
    <col min="8458" max="8458" width="40.54296875" style="81" customWidth="1"/>
    <col min="8459" max="8459" width="10.6328125" style="81" customWidth="1"/>
    <col min="8460" max="8460" width="1" style="81" customWidth="1"/>
    <col min="8461" max="8461" width="10.6328125" style="81" customWidth="1"/>
    <col min="8462" max="8462" width="1.36328125" style="81" customWidth="1"/>
    <col min="8463" max="8463" width="13.6328125" style="81" customWidth="1"/>
    <col min="8464" max="8464" width="2.08984375" style="81" customWidth="1"/>
    <col min="8465" max="8468" width="10.08984375" style="81" customWidth="1"/>
    <col min="8469" max="8469" width="3.08984375" style="81" customWidth="1"/>
    <col min="8470" max="8471" width="12.90625" style="81" customWidth="1"/>
    <col min="8472" max="8472" width="9.08984375" style="81"/>
    <col min="8473" max="8473" width="40.54296875" style="81" customWidth="1"/>
    <col min="8474" max="8474" width="10.6328125" style="81" customWidth="1"/>
    <col min="8475" max="8475" width="1" style="81" customWidth="1"/>
    <col min="8476" max="8476" width="10.6328125" style="81" customWidth="1"/>
    <col min="8477" max="8477" width="1.36328125" style="81" customWidth="1"/>
    <col min="8478" max="8478" width="13.6328125" style="81" customWidth="1"/>
    <col min="8479" max="8479" width="10.08984375" style="81" customWidth="1"/>
    <col min="8480" max="8480" width="3.08984375" style="81" customWidth="1"/>
    <col min="8481" max="8482" width="12.90625" style="81" customWidth="1"/>
    <col min="8483" max="8712" width="9.08984375" style="81"/>
    <col min="8713" max="8713" width="3.6328125" style="81" customWidth="1"/>
    <col min="8714" max="8714" width="40.54296875" style="81" customWidth="1"/>
    <col min="8715" max="8715" width="10.6328125" style="81" customWidth="1"/>
    <col min="8716" max="8716" width="1" style="81" customWidth="1"/>
    <col min="8717" max="8717" width="10.6328125" style="81" customWidth="1"/>
    <col min="8718" max="8718" width="1.36328125" style="81" customWidth="1"/>
    <col min="8719" max="8719" width="13.6328125" style="81" customWidth="1"/>
    <col min="8720" max="8720" width="2.08984375" style="81" customWidth="1"/>
    <col min="8721" max="8724" width="10.08984375" style="81" customWidth="1"/>
    <col min="8725" max="8725" width="3.08984375" style="81" customWidth="1"/>
    <col min="8726" max="8727" width="12.90625" style="81" customWidth="1"/>
    <col min="8728" max="8728" width="9.08984375" style="81"/>
    <col min="8729" max="8729" width="40.54296875" style="81" customWidth="1"/>
    <col min="8730" max="8730" width="10.6328125" style="81" customWidth="1"/>
    <col min="8731" max="8731" width="1" style="81" customWidth="1"/>
    <col min="8732" max="8732" width="10.6328125" style="81" customWidth="1"/>
    <col min="8733" max="8733" width="1.36328125" style="81" customWidth="1"/>
    <col min="8734" max="8734" width="13.6328125" style="81" customWidth="1"/>
    <col min="8735" max="8735" width="10.08984375" style="81" customWidth="1"/>
    <col min="8736" max="8736" width="3.08984375" style="81" customWidth="1"/>
    <col min="8737" max="8738" width="12.90625" style="81" customWidth="1"/>
    <col min="8739" max="8968" width="9.08984375" style="81"/>
    <col min="8969" max="8969" width="3.6328125" style="81" customWidth="1"/>
    <col min="8970" max="8970" width="40.54296875" style="81" customWidth="1"/>
    <col min="8971" max="8971" width="10.6328125" style="81" customWidth="1"/>
    <col min="8972" max="8972" width="1" style="81" customWidth="1"/>
    <col min="8973" max="8973" width="10.6328125" style="81" customWidth="1"/>
    <col min="8974" max="8974" width="1.36328125" style="81" customWidth="1"/>
    <col min="8975" max="8975" width="13.6328125" style="81" customWidth="1"/>
    <col min="8976" max="8976" width="2.08984375" style="81" customWidth="1"/>
    <col min="8977" max="8980" width="10.08984375" style="81" customWidth="1"/>
    <col min="8981" max="8981" width="3.08984375" style="81" customWidth="1"/>
    <col min="8982" max="8983" width="12.90625" style="81" customWidth="1"/>
    <col min="8984" max="8984" width="9.08984375" style="81"/>
    <col min="8985" max="8985" width="40.54296875" style="81" customWidth="1"/>
    <col min="8986" max="8986" width="10.6328125" style="81" customWidth="1"/>
    <col min="8987" max="8987" width="1" style="81" customWidth="1"/>
    <col min="8988" max="8988" width="10.6328125" style="81" customWidth="1"/>
    <col min="8989" max="8989" width="1.36328125" style="81" customWidth="1"/>
    <col min="8990" max="8990" width="13.6328125" style="81" customWidth="1"/>
    <col min="8991" max="8991" width="10.08984375" style="81" customWidth="1"/>
    <col min="8992" max="8992" width="3.08984375" style="81" customWidth="1"/>
    <col min="8993" max="8994" width="12.90625" style="81" customWidth="1"/>
    <col min="8995" max="9224" width="9.08984375" style="81"/>
    <col min="9225" max="9225" width="3.6328125" style="81" customWidth="1"/>
    <col min="9226" max="9226" width="40.54296875" style="81" customWidth="1"/>
    <col min="9227" max="9227" width="10.6328125" style="81" customWidth="1"/>
    <col min="9228" max="9228" width="1" style="81" customWidth="1"/>
    <col min="9229" max="9229" width="10.6328125" style="81" customWidth="1"/>
    <col min="9230" max="9230" width="1.36328125" style="81" customWidth="1"/>
    <col min="9231" max="9231" width="13.6328125" style="81" customWidth="1"/>
    <col min="9232" max="9232" width="2.08984375" style="81" customWidth="1"/>
    <col min="9233" max="9236" width="10.08984375" style="81" customWidth="1"/>
    <col min="9237" max="9237" width="3.08984375" style="81" customWidth="1"/>
    <col min="9238" max="9239" width="12.90625" style="81" customWidth="1"/>
    <col min="9240" max="9240" width="9.08984375" style="81"/>
    <col min="9241" max="9241" width="40.54296875" style="81" customWidth="1"/>
    <col min="9242" max="9242" width="10.6328125" style="81" customWidth="1"/>
    <col min="9243" max="9243" width="1" style="81" customWidth="1"/>
    <col min="9244" max="9244" width="10.6328125" style="81" customWidth="1"/>
    <col min="9245" max="9245" width="1.36328125" style="81" customWidth="1"/>
    <col min="9246" max="9246" width="13.6328125" style="81" customWidth="1"/>
    <col min="9247" max="9247" width="10.08984375" style="81" customWidth="1"/>
    <col min="9248" max="9248" width="3.08984375" style="81" customWidth="1"/>
    <col min="9249" max="9250" width="12.90625" style="81" customWidth="1"/>
    <col min="9251" max="9480" width="9.08984375" style="81"/>
    <col min="9481" max="9481" width="3.6328125" style="81" customWidth="1"/>
    <col min="9482" max="9482" width="40.54296875" style="81" customWidth="1"/>
    <col min="9483" max="9483" width="10.6328125" style="81" customWidth="1"/>
    <col min="9484" max="9484" width="1" style="81" customWidth="1"/>
    <col min="9485" max="9485" width="10.6328125" style="81" customWidth="1"/>
    <col min="9486" max="9486" width="1.36328125" style="81" customWidth="1"/>
    <col min="9487" max="9487" width="13.6328125" style="81" customWidth="1"/>
    <col min="9488" max="9488" width="2.08984375" style="81" customWidth="1"/>
    <col min="9489" max="9492" width="10.08984375" style="81" customWidth="1"/>
    <col min="9493" max="9493" width="3.08984375" style="81" customWidth="1"/>
    <col min="9494" max="9495" width="12.90625" style="81" customWidth="1"/>
    <col min="9496" max="9496" width="9.08984375" style="81"/>
    <col min="9497" max="9497" width="40.54296875" style="81" customWidth="1"/>
    <col min="9498" max="9498" width="10.6328125" style="81" customWidth="1"/>
    <col min="9499" max="9499" width="1" style="81" customWidth="1"/>
    <col min="9500" max="9500" width="10.6328125" style="81" customWidth="1"/>
    <col min="9501" max="9501" width="1.36328125" style="81" customWidth="1"/>
    <col min="9502" max="9502" width="13.6328125" style="81" customWidth="1"/>
    <col min="9503" max="9503" width="10.08984375" style="81" customWidth="1"/>
    <col min="9504" max="9504" width="3.08984375" style="81" customWidth="1"/>
    <col min="9505" max="9506" width="12.90625" style="81" customWidth="1"/>
    <col min="9507" max="9736" width="9.08984375" style="81"/>
    <col min="9737" max="9737" width="3.6328125" style="81" customWidth="1"/>
    <col min="9738" max="9738" width="40.54296875" style="81" customWidth="1"/>
    <col min="9739" max="9739" width="10.6328125" style="81" customWidth="1"/>
    <col min="9740" max="9740" width="1" style="81" customWidth="1"/>
    <col min="9741" max="9741" width="10.6328125" style="81" customWidth="1"/>
    <col min="9742" max="9742" width="1.36328125" style="81" customWidth="1"/>
    <col min="9743" max="9743" width="13.6328125" style="81" customWidth="1"/>
    <col min="9744" max="9744" width="2.08984375" style="81" customWidth="1"/>
    <col min="9745" max="9748" width="10.08984375" style="81" customWidth="1"/>
    <col min="9749" max="9749" width="3.08984375" style="81" customWidth="1"/>
    <col min="9750" max="9751" width="12.90625" style="81" customWidth="1"/>
    <col min="9752" max="9752" width="9.08984375" style="81"/>
    <col min="9753" max="9753" width="40.54296875" style="81" customWidth="1"/>
    <col min="9754" max="9754" width="10.6328125" style="81" customWidth="1"/>
    <col min="9755" max="9755" width="1" style="81" customWidth="1"/>
    <col min="9756" max="9756" width="10.6328125" style="81" customWidth="1"/>
    <col min="9757" max="9757" width="1.36328125" style="81" customWidth="1"/>
    <col min="9758" max="9758" width="13.6328125" style="81" customWidth="1"/>
    <col min="9759" max="9759" width="10.08984375" style="81" customWidth="1"/>
    <col min="9760" max="9760" width="3.08984375" style="81" customWidth="1"/>
    <col min="9761" max="9762" width="12.90625" style="81" customWidth="1"/>
    <col min="9763" max="9992" width="9.08984375" style="81"/>
    <col min="9993" max="9993" width="3.6328125" style="81" customWidth="1"/>
    <col min="9994" max="9994" width="40.54296875" style="81" customWidth="1"/>
    <col min="9995" max="9995" width="10.6328125" style="81" customWidth="1"/>
    <col min="9996" max="9996" width="1" style="81" customWidth="1"/>
    <col min="9997" max="9997" width="10.6328125" style="81" customWidth="1"/>
    <col min="9998" max="9998" width="1.36328125" style="81" customWidth="1"/>
    <col min="9999" max="9999" width="13.6328125" style="81" customWidth="1"/>
    <col min="10000" max="10000" width="2.08984375" style="81" customWidth="1"/>
    <col min="10001" max="10004" width="10.08984375" style="81" customWidth="1"/>
    <col min="10005" max="10005" width="3.08984375" style="81" customWidth="1"/>
    <col min="10006" max="10007" width="12.90625" style="81" customWidth="1"/>
    <col min="10008" max="10008" width="9.08984375" style="81"/>
    <col min="10009" max="10009" width="40.54296875" style="81" customWidth="1"/>
    <col min="10010" max="10010" width="10.6328125" style="81" customWidth="1"/>
    <col min="10011" max="10011" width="1" style="81" customWidth="1"/>
    <col min="10012" max="10012" width="10.6328125" style="81" customWidth="1"/>
    <col min="10013" max="10013" width="1.36328125" style="81" customWidth="1"/>
    <col min="10014" max="10014" width="13.6328125" style="81" customWidth="1"/>
    <col min="10015" max="10015" width="10.08984375" style="81" customWidth="1"/>
    <col min="10016" max="10016" width="3.08984375" style="81" customWidth="1"/>
    <col min="10017" max="10018" width="12.90625" style="81" customWidth="1"/>
    <col min="10019" max="10248" width="9.08984375" style="81"/>
    <col min="10249" max="10249" width="3.6328125" style="81" customWidth="1"/>
    <col min="10250" max="10250" width="40.54296875" style="81" customWidth="1"/>
    <col min="10251" max="10251" width="10.6328125" style="81" customWidth="1"/>
    <col min="10252" max="10252" width="1" style="81" customWidth="1"/>
    <col min="10253" max="10253" width="10.6328125" style="81" customWidth="1"/>
    <col min="10254" max="10254" width="1.36328125" style="81" customWidth="1"/>
    <col min="10255" max="10255" width="13.6328125" style="81" customWidth="1"/>
    <col min="10256" max="10256" width="2.08984375" style="81" customWidth="1"/>
    <col min="10257" max="10260" width="10.08984375" style="81" customWidth="1"/>
    <col min="10261" max="10261" width="3.08984375" style="81" customWidth="1"/>
    <col min="10262" max="10263" width="12.90625" style="81" customWidth="1"/>
    <col min="10264" max="10264" width="9.08984375" style="81"/>
    <col min="10265" max="10265" width="40.54296875" style="81" customWidth="1"/>
    <col min="10266" max="10266" width="10.6328125" style="81" customWidth="1"/>
    <col min="10267" max="10267" width="1" style="81" customWidth="1"/>
    <col min="10268" max="10268" width="10.6328125" style="81" customWidth="1"/>
    <col min="10269" max="10269" width="1.36328125" style="81" customWidth="1"/>
    <col min="10270" max="10270" width="13.6328125" style="81" customWidth="1"/>
    <col min="10271" max="10271" width="10.08984375" style="81" customWidth="1"/>
    <col min="10272" max="10272" width="3.08984375" style="81" customWidth="1"/>
    <col min="10273" max="10274" width="12.90625" style="81" customWidth="1"/>
    <col min="10275" max="10504" width="9.08984375" style="81"/>
    <col min="10505" max="10505" width="3.6328125" style="81" customWidth="1"/>
    <col min="10506" max="10506" width="40.54296875" style="81" customWidth="1"/>
    <col min="10507" max="10507" width="10.6328125" style="81" customWidth="1"/>
    <col min="10508" max="10508" width="1" style="81" customWidth="1"/>
    <col min="10509" max="10509" width="10.6328125" style="81" customWidth="1"/>
    <col min="10510" max="10510" width="1.36328125" style="81" customWidth="1"/>
    <col min="10511" max="10511" width="13.6328125" style="81" customWidth="1"/>
    <col min="10512" max="10512" width="2.08984375" style="81" customWidth="1"/>
    <col min="10513" max="10516" width="10.08984375" style="81" customWidth="1"/>
    <col min="10517" max="10517" width="3.08984375" style="81" customWidth="1"/>
    <col min="10518" max="10519" width="12.90625" style="81" customWidth="1"/>
    <col min="10520" max="10520" width="9.08984375" style="81"/>
    <col min="10521" max="10521" width="40.54296875" style="81" customWidth="1"/>
    <col min="10522" max="10522" width="10.6328125" style="81" customWidth="1"/>
    <col min="10523" max="10523" width="1" style="81" customWidth="1"/>
    <col min="10524" max="10524" width="10.6328125" style="81" customWidth="1"/>
    <col min="10525" max="10525" width="1.36328125" style="81" customWidth="1"/>
    <col min="10526" max="10526" width="13.6328125" style="81" customWidth="1"/>
    <col min="10527" max="10527" width="10.08984375" style="81" customWidth="1"/>
    <col min="10528" max="10528" width="3.08984375" style="81" customWidth="1"/>
    <col min="10529" max="10530" width="12.90625" style="81" customWidth="1"/>
    <col min="10531" max="10760" width="9.08984375" style="81"/>
    <col min="10761" max="10761" width="3.6328125" style="81" customWidth="1"/>
    <col min="10762" max="10762" width="40.54296875" style="81" customWidth="1"/>
    <col min="10763" max="10763" width="10.6328125" style="81" customWidth="1"/>
    <col min="10764" max="10764" width="1" style="81" customWidth="1"/>
    <col min="10765" max="10765" width="10.6328125" style="81" customWidth="1"/>
    <col min="10766" max="10766" width="1.36328125" style="81" customWidth="1"/>
    <col min="10767" max="10767" width="13.6328125" style="81" customWidth="1"/>
    <col min="10768" max="10768" width="2.08984375" style="81" customWidth="1"/>
    <col min="10769" max="10772" width="10.08984375" style="81" customWidth="1"/>
    <col min="10773" max="10773" width="3.08984375" style="81" customWidth="1"/>
    <col min="10774" max="10775" width="12.90625" style="81" customWidth="1"/>
    <col min="10776" max="10776" width="9.08984375" style="81"/>
    <col min="10777" max="10777" width="40.54296875" style="81" customWidth="1"/>
    <col min="10778" max="10778" width="10.6328125" style="81" customWidth="1"/>
    <col min="10779" max="10779" width="1" style="81" customWidth="1"/>
    <col min="10780" max="10780" width="10.6328125" style="81" customWidth="1"/>
    <col min="10781" max="10781" width="1.36328125" style="81" customWidth="1"/>
    <col min="10782" max="10782" width="13.6328125" style="81" customWidth="1"/>
    <col min="10783" max="10783" width="10.08984375" style="81" customWidth="1"/>
    <col min="10784" max="10784" width="3.08984375" style="81" customWidth="1"/>
    <col min="10785" max="10786" width="12.90625" style="81" customWidth="1"/>
    <col min="10787" max="11016" width="9.08984375" style="81"/>
    <col min="11017" max="11017" width="3.6328125" style="81" customWidth="1"/>
    <col min="11018" max="11018" width="40.54296875" style="81" customWidth="1"/>
    <col min="11019" max="11019" width="10.6328125" style="81" customWidth="1"/>
    <col min="11020" max="11020" width="1" style="81" customWidth="1"/>
    <col min="11021" max="11021" width="10.6328125" style="81" customWidth="1"/>
    <col min="11022" max="11022" width="1.36328125" style="81" customWidth="1"/>
    <col min="11023" max="11023" width="13.6328125" style="81" customWidth="1"/>
    <col min="11024" max="11024" width="2.08984375" style="81" customWidth="1"/>
    <col min="11025" max="11028" width="10.08984375" style="81" customWidth="1"/>
    <col min="11029" max="11029" width="3.08984375" style="81" customWidth="1"/>
    <col min="11030" max="11031" width="12.90625" style="81" customWidth="1"/>
    <col min="11032" max="11032" width="9.08984375" style="81"/>
    <col min="11033" max="11033" width="40.54296875" style="81" customWidth="1"/>
    <col min="11034" max="11034" width="10.6328125" style="81" customWidth="1"/>
    <col min="11035" max="11035" width="1" style="81" customWidth="1"/>
    <col min="11036" max="11036" width="10.6328125" style="81" customWidth="1"/>
    <col min="11037" max="11037" width="1.36328125" style="81" customWidth="1"/>
    <col min="11038" max="11038" width="13.6328125" style="81" customWidth="1"/>
    <col min="11039" max="11039" width="10.08984375" style="81" customWidth="1"/>
    <col min="11040" max="11040" width="3.08984375" style="81" customWidth="1"/>
    <col min="11041" max="11042" width="12.90625" style="81" customWidth="1"/>
    <col min="11043" max="11272" width="9.08984375" style="81"/>
    <col min="11273" max="11273" width="3.6328125" style="81" customWidth="1"/>
    <col min="11274" max="11274" width="40.54296875" style="81" customWidth="1"/>
    <col min="11275" max="11275" width="10.6328125" style="81" customWidth="1"/>
    <col min="11276" max="11276" width="1" style="81" customWidth="1"/>
    <col min="11277" max="11277" width="10.6328125" style="81" customWidth="1"/>
    <col min="11278" max="11278" width="1.36328125" style="81" customWidth="1"/>
    <col min="11279" max="11279" width="13.6328125" style="81" customWidth="1"/>
    <col min="11280" max="11280" width="2.08984375" style="81" customWidth="1"/>
    <col min="11281" max="11284" width="10.08984375" style="81" customWidth="1"/>
    <col min="11285" max="11285" width="3.08984375" style="81" customWidth="1"/>
    <col min="11286" max="11287" width="12.90625" style="81" customWidth="1"/>
    <col min="11288" max="11288" width="9.08984375" style="81"/>
    <col min="11289" max="11289" width="40.54296875" style="81" customWidth="1"/>
    <col min="11290" max="11290" width="10.6328125" style="81" customWidth="1"/>
    <col min="11291" max="11291" width="1" style="81" customWidth="1"/>
    <col min="11292" max="11292" width="10.6328125" style="81" customWidth="1"/>
    <col min="11293" max="11293" width="1.36328125" style="81" customWidth="1"/>
    <col min="11294" max="11294" width="13.6328125" style="81" customWidth="1"/>
    <col min="11295" max="11295" width="10.08984375" style="81" customWidth="1"/>
    <col min="11296" max="11296" width="3.08984375" style="81" customWidth="1"/>
    <col min="11297" max="11298" width="12.90625" style="81" customWidth="1"/>
    <col min="11299" max="11528" width="9.08984375" style="81"/>
    <col min="11529" max="11529" width="3.6328125" style="81" customWidth="1"/>
    <col min="11530" max="11530" width="40.54296875" style="81" customWidth="1"/>
    <col min="11531" max="11531" width="10.6328125" style="81" customWidth="1"/>
    <col min="11532" max="11532" width="1" style="81" customWidth="1"/>
    <col min="11533" max="11533" width="10.6328125" style="81" customWidth="1"/>
    <col min="11534" max="11534" width="1.36328125" style="81" customWidth="1"/>
    <col min="11535" max="11535" width="13.6328125" style="81" customWidth="1"/>
    <col min="11536" max="11536" width="2.08984375" style="81" customWidth="1"/>
    <col min="11537" max="11540" width="10.08984375" style="81" customWidth="1"/>
    <col min="11541" max="11541" width="3.08984375" style="81" customWidth="1"/>
    <col min="11542" max="11543" width="12.90625" style="81" customWidth="1"/>
    <col min="11544" max="11544" width="9.08984375" style="81"/>
    <col min="11545" max="11545" width="40.54296875" style="81" customWidth="1"/>
    <col min="11546" max="11546" width="10.6328125" style="81" customWidth="1"/>
    <col min="11547" max="11547" width="1" style="81" customWidth="1"/>
    <col min="11548" max="11548" width="10.6328125" style="81" customWidth="1"/>
    <col min="11549" max="11549" width="1.36328125" style="81" customWidth="1"/>
    <col min="11550" max="11550" width="13.6328125" style="81" customWidth="1"/>
    <col min="11551" max="11551" width="10.08984375" style="81" customWidth="1"/>
    <col min="11552" max="11552" width="3.08984375" style="81" customWidth="1"/>
    <col min="11553" max="11554" width="12.90625" style="81" customWidth="1"/>
    <col min="11555" max="11784" width="9.08984375" style="81"/>
    <col min="11785" max="11785" width="3.6328125" style="81" customWidth="1"/>
    <col min="11786" max="11786" width="40.54296875" style="81" customWidth="1"/>
    <col min="11787" max="11787" width="10.6328125" style="81" customWidth="1"/>
    <col min="11788" max="11788" width="1" style="81" customWidth="1"/>
    <col min="11789" max="11789" width="10.6328125" style="81" customWidth="1"/>
    <col min="11790" max="11790" width="1.36328125" style="81" customWidth="1"/>
    <col min="11791" max="11791" width="13.6328125" style="81" customWidth="1"/>
    <col min="11792" max="11792" width="2.08984375" style="81" customWidth="1"/>
    <col min="11793" max="11796" width="10.08984375" style="81" customWidth="1"/>
    <col min="11797" max="11797" width="3.08984375" style="81" customWidth="1"/>
    <col min="11798" max="11799" width="12.90625" style="81" customWidth="1"/>
    <col min="11800" max="11800" width="9.08984375" style="81"/>
    <col min="11801" max="11801" width="40.54296875" style="81" customWidth="1"/>
    <col min="11802" max="11802" width="10.6328125" style="81" customWidth="1"/>
    <col min="11803" max="11803" width="1" style="81" customWidth="1"/>
    <col min="11804" max="11804" width="10.6328125" style="81" customWidth="1"/>
    <col min="11805" max="11805" width="1.36328125" style="81" customWidth="1"/>
    <col min="11806" max="11806" width="13.6328125" style="81" customWidth="1"/>
    <col min="11807" max="11807" width="10.08984375" style="81" customWidth="1"/>
    <col min="11808" max="11808" width="3.08984375" style="81" customWidth="1"/>
    <col min="11809" max="11810" width="12.90625" style="81" customWidth="1"/>
    <col min="11811" max="12040" width="9.08984375" style="81"/>
    <col min="12041" max="12041" width="3.6328125" style="81" customWidth="1"/>
    <col min="12042" max="12042" width="40.54296875" style="81" customWidth="1"/>
    <col min="12043" max="12043" width="10.6328125" style="81" customWidth="1"/>
    <col min="12044" max="12044" width="1" style="81" customWidth="1"/>
    <col min="12045" max="12045" width="10.6328125" style="81" customWidth="1"/>
    <col min="12046" max="12046" width="1.36328125" style="81" customWidth="1"/>
    <col min="12047" max="12047" width="13.6328125" style="81" customWidth="1"/>
    <col min="12048" max="12048" width="2.08984375" style="81" customWidth="1"/>
    <col min="12049" max="12052" width="10.08984375" style="81" customWidth="1"/>
    <col min="12053" max="12053" width="3.08984375" style="81" customWidth="1"/>
    <col min="12054" max="12055" width="12.90625" style="81" customWidth="1"/>
    <col min="12056" max="12056" width="9.08984375" style="81"/>
    <col min="12057" max="12057" width="40.54296875" style="81" customWidth="1"/>
    <col min="12058" max="12058" width="10.6328125" style="81" customWidth="1"/>
    <col min="12059" max="12059" width="1" style="81" customWidth="1"/>
    <col min="12060" max="12060" width="10.6328125" style="81" customWidth="1"/>
    <col min="12061" max="12061" width="1.36328125" style="81" customWidth="1"/>
    <col min="12062" max="12062" width="13.6328125" style="81" customWidth="1"/>
    <col min="12063" max="12063" width="10.08984375" style="81" customWidth="1"/>
    <col min="12064" max="12064" width="3.08984375" style="81" customWidth="1"/>
    <col min="12065" max="12066" width="12.90625" style="81" customWidth="1"/>
    <col min="12067" max="12296" width="9.08984375" style="81"/>
    <col min="12297" max="12297" width="3.6328125" style="81" customWidth="1"/>
    <col min="12298" max="12298" width="40.54296875" style="81" customWidth="1"/>
    <col min="12299" max="12299" width="10.6328125" style="81" customWidth="1"/>
    <col min="12300" max="12300" width="1" style="81" customWidth="1"/>
    <col min="12301" max="12301" width="10.6328125" style="81" customWidth="1"/>
    <col min="12302" max="12302" width="1.36328125" style="81" customWidth="1"/>
    <col min="12303" max="12303" width="13.6328125" style="81" customWidth="1"/>
    <col min="12304" max="12304" width="2.08984375" style="81" customWidth="1"/>
    <col min="12305" max="12308" width="10.08984375" style="81" customWidth="1"/>
    <col min="12309" max="12309" width="3.08984375" style="81" customWidth="1"/>
    <col min="12310" max="12311" width="12.90625" style="81" customWidth="1"/>
    <col min="12312" max="12312" width="9.08984375" style="81"/>
    <col min="12313" max="12313" width="40.54296875" style="81" customWidth="1"/>
    <col min="12314" max="12314" width="10.6328125" style="81" customWidth="1"/>
    <col min="12315" max="12315" width="1" style="81" customWidth="1"/>
    <col min="12316" max="12316" width="10.6328125" style="81" customWidth="1"/>
    <col min="12317" max="12317" width="1.36328125" style="81" customWidth="1"/>
    <col min="12318" max="12318" width="13.6328125" style="81" customWidth="1"/>
    <col min="12319" max="12319" width="10.08984375" style="81" customWidth="1"/>
    <col min="12320" max="12320" width="3.08984375" style="81" customWidth="1"/>
    <col min="12321" max="12322" width="12.90625" style="81" customWidth="1"/>
    <col min="12323" max="12552" width="9.08984375" style="81"/>
    <col min="12553" max="12553" width="3.6328125" style="81" customWidth="1"/>
    <col min="12554" max="12554" width="40.54296875" style="81" customWidth="1"/>
    <col min="12555" max="12555" width="10.6328125" style="81" customWidth="1"/>
    <col min="12556" max="12556" width="1" style="81" customWidth="1"/>
    <col min="12557" max="12557" width="10.6328125" style="81" customWidth="1"/>
    <col min="12558" max="12558" width="1.36328125" style="81" customWidth="1"/>
    <col min="12559" max="12559" width="13.6328125" style="81" customWidth="1"/>
    <col min="12560" max="12560" width="2.08984375" style="81" customWidth="1"/>
    <col min="12561" max="12564" width="10.08984375" style="81" customWidth="1"/>
    <col min="12565" max="12565" width="3.08984375" style="81" customWidth="1"/>
    <col min="12566" max="12567" width="12.90625" style="81" customWidth="1"/>
    <col min="12568" max="12568" width="9.08984375" style="81"/>
    <col min="12569" max="12569" width="40.54296875" style="81" customWidth="1"/>
    <col min="12570" max="12570" width="10.6328125" style="81" customWidth="1"/>
    <col min="12571" max="12571" width="1" style="81" customWidth="1"/>
    <col min="12572" max="12572" width="10.6328125" style="81" customWidth="1"/>
    <col min="12573" max="12573" width="1.36328125" style="81" customWidth="1"/>
    <col min="12574" max="12574" width="13.6328125" style="81" customWidth="1"/>
    <col min="12575" max="12575" width="10.08984375" style="81" customWidth="1"/>
    <col min="12576" max="12576" width="3.08984375" style="81" customWidth="1"/>
    <col min="12577" max="12578" width="12.90625" style="81" customWidth="1"/>
    <col min="12579" max="12808" width="9.08984375" style="81"/>
    <col min="12809" max="12809" width="3.6328125" style="81" customWidth="1"/>
    <col min="12810" max="12810" width="40.54296875" style="81" customWidth="1"/>
    <col min="12811" max="12811" width="10.6328125" style="81" customWidth="1"/>
    <col min="12812" max="12812" width="1" style="81" customWidth="1"/>
    <col min="12813" max="12813" width="10.6328125" style="81" customWidth="1"/>
    <col min="12814" max="12814" width="1.36328125" style="81" customWidth="1"/>
    <col min="12815" max="12815" width="13.6328125" style="81" customWidth="1"/>
    <col min="12816" max="12816" width="2.08984375" style="81" customWidth="1"/>
    <col min="12817" max="12820" width="10.08984375" style="81" customWidth="1"/>
    <col min="12821" max="12821" width="3.08984375" style="81" customWidth="1"/>
    <col min="12822" max="12823" width="12.90625" style="81" customWidth="1"/>
    <col min="12824" max="12824" width="9.08984375" style="81"/>
    <col min="12825" max="12825" width="40.54296875" style="81" customWidth="1"/>
    <col min="12826" max="12826" width="10.6328125" style="81" customWidth="1"/>
    <col min="12827" max="12827" width="1" style="81" customWidth="1"/>
    <col min="12828" max="12828" width="10.6328125" style="81" customWidth="1"/>
    <col min="12829" max="12829" width="1.36328125" style="81" customWidth="1"/>
    <col min="12830" max="12830" width="13.6328125" style="81" customWidth="1"/>
    <col min="12831" max="12831" width="10.08984375" style="81" customWidth="1"/>
    <col min="12832" max="12832" width="3.08984375" style="81" customWidth="1"/>
    <col min="12833" max="12834" width="12.90625" style="81" customWidth="1"/>
    <col min="12835" max="13064" width="9.08984375" style="81"/>
    <col min="13065" max="13065" width="3.6328125" style="81" customWidth="1"/>
    <col min="13066" max="13066" width="40.54296875" style="81" customWidth="1"/>
    <col min="13067" max="13067" width="10.6328125" style="81" customWidth="1"/>
    <col min="13068" max="13068" width="1" style="81" customWidth="1"/>
    <col min="13069" max="13069" width="10.6328125" style="81" customWidth="1"/>
    <col min="13070" max="13070" width="1.36328125" style="81" customWidth="1"/>
    <col min="13071" max="13071" width="13.6328125" style="81" customWidth="1"/>
    <col min="13072" max="13072" width="2.08984375" style="81" customWidth="1"/>
    <col min="13073" max="13076" width="10.08984375" style="81" customWidth="1"/>
    <col min="13077" max="13077" width="3.08984375" style="81" customWidth="1"/>
    <col min="13078" max="13079" width="12.90625" style="81" customWidth="1"/>
    <col min="13080" max="13080" width="9.08984375" style="81"/>
    <col min="13081" max="13081" width="40.54296875" style="81" customWidth="1"/>
    <col min="13082" max="13082" width="10.6328125" style="81" customWidth="1"/>
    <col min="13083" max="13083" width="1" style="81" customWidth="1"/>
    <col min="13084" max="13084" width="10.6328125" style="81" customWidth="1"/>
    <col min="13085" max="13085" width="1.36328125" style="81" customWidth="1"/>
    <col min="13086" max="13086" width="13.6328125" style="81" customWidth="1"/>
    <col min="13087" max="13087" width="10.08984375" style="81" customWidth="1"/>
    <col min="13088" max="13088" width="3.08984375" style="81" customWidth="1"/>
    <col min="13089" max="13090" width="12.90625" style="81" customWidth="1"/>
    <col min="13091" max="13320" width="9.08984375" style="81"/>
    <col min="13321" max="13321" width="3.6328125" style="81" customWidth="1"/>
    <col min="13322" max="13322" width="40.54296875" style="81" customWidth="1"/>
    <col min="13323" max="13323" width="10.6328125" style="81" customWidth="1"/>
    <col min="13324" max="13324" width="1" style="81" customWidth="1"/>
    <col min="13325" max="13325" width="10.6328125" style="81" customWidth="1"/>
    <col min="13326" max="13326" width="1.36328125" style="81" customWidth="1"/>
    <col min="13327" max="13327" width="13.6328125" style="81" customWidth="1"/>
    <col min="13328" max="13328" width="2.08984375" style="81" customWidth="1"/>
    <col min="13329" max="13332" width="10.08984375" style="81" customWidth="1"/>
    <col min="13333" max="13333" width="3.08984375" style="81" customWidth="1"/>
    <col min="13334" max="13335" width="12.90625" style="81" customWidth="1"/>
    <col min="13336" max="13336" width="9.08984375" style="81"/>
    <col min="13337" max="13337" width="40.54296875" style="81" customWidth="1"/>
    <col min="13338" max="13338" width="10.6328125" style="81" customWidth="1"/>
    <col min="13339" max="13339" width="1" style="81" customWidth="1"/>
    <col min="13340" max="13340" width="10.6328125" style="81" customWidth="1"/>
    <col min="13341" max="13341" width="1.36328125" style="81" customWidth="1"/>
    <col min="13342" max="13342" width="13.6328125" style="81" customWidth="1"/>
    <col min="13343" max="13343" width="10.08984375" style="81" customWidth="1"/>
    <col min="13344" max="13344" width="3.08984375" style="81" customWidth="1"/>
    <col min="13345" max="13346" width="12.90625" style="81" customWidth="1"/>
    <col min="13347" max="13576" width="9.08984375" style="81"/>
    <col min="13577" max="13577" width="3.6328125" style="81" customWidth="1"/>
    <col min="13578" max="13578" width="40.54296875" style="81" customWidth="1"/>
    <col min="13579" max="13579" width="10.6328125" style="81" customWidth="1"/>
    <col min="13580" max="13580" width="1" style="81" customWidth="1"/>
    <col min="13581" max="13581" width="10.6328125" style="81" customWidth="1"/>
    <col min="13582" max="13582" width="1.36328125" style="81" customWidth="1"/>
    <col min="13583" max="13583" width="13.6328125" style="81" customWidth="1"/>
    <col min="13584" max="13584" width="2.08984375" style="81" customWidth="1"/>
    <col min="13585" max="13588" width="10.08984375" style="81" customWidth="1"/>
    <col min="13589" max="13589" width="3.08984375" style="81" customWidth="1"/>
    <col min="13590" max="13591" width="12.90625" style="81" customWidth="1"/>
    <col min="13592" max="13592" width="9.08984375" style="81"/>
    <col min="13593" max="13593" width="40.54296875" style="81" customWidth="1"/>
    <col min="13594" max="13594" width="10.6328125" style="81" customWidth="1"/>
    <col min="13595" max="13595" width="1" style="81" customWidth="1"/>
    <col min="13596" max="13596" width="10.6328125" style="81" customWidth="1"/>
    <col min="13597" max="13597" width="1.36328125" style="81" customWidth="1"/>
    <col min="13598" max="13598" width="13.6328125" style="81" customWidth="1"/>
    <col min="13599" max="13599" width="10.08984375" style="81" customWidth="1"/>
    <col min="13600" max="13600" width="3.08984375" style="81" customWidth="1"/>
    <col min="13601" max="13602" width="12.90625" style="81" customWidth="1"/>
    <col min="13603" max="13832" width="9.08984375" style="81"/>
    <col min="13833" max="13833" width="3.6328125" style="81" customWidth="1"/>
    <col min="13834" max="13834" width="40.54296875" style="81" customWidth="1"/>
    <col min="13835" max="13835" width="10.6328125" style="81" customWidth="1"/>
    <col min="13836" max="13836" width="1" style="81" customWidth="1"/>
    <col min="13837" max="13837" width="10.6328125" style="81" customWidth="1"/>
    <col min="13838" max="13838" width="1.36328125" style="81" customWidth="1"/>
    <col min="13839" max="13839" width="13.6328125" style="81" customWidth="1"/>
    <col min="13840" max="13840" width="2.08984375" style="81" customWidth="1"/>
    <col min="13841" max="13844" width="10.08984375" style="81" customWidth="1"/>
    <col min="13845" max="13845" width="3.08984375" style="81" customWidth="1"/>
    <col min="13846" max="13847" width="12.90625" style="81" customWidth="1"/>
    <col min="13848" max="13848" width="9.08984375" style="81"/>
    <col min="13849" max="13849" width="40.54296875" style="81" customWidth="1"/>
    <col min="13850" max="13850" width="10.6328125" style="81" customWidth="1"/>
    <col min="13851" max="13851" width="1" style="81" customWidth="1"/>
    <col min="13852" max="13852" width="10.6328125" style="81" customWidth="1"/>
    <col min="13853" max="13853" width="1.36328125" style="81" customWidth="1"/>
    <col min="13854" max="13854" width="13.6328125" style="81" customWidth="1"/>
    <col min="13855" max="13855" width="10.08984375" style="81" customWidth="1"/>
    <col min="13856" max="13856" width="3.08984375" style="81" customWidth="1"/>
    <col min="13857" max="13858" width="12.90625" style="81" customWidth="1"/>
    <col min="13859" max="14088" width="9.08984375" style="81"/>
    <col min="14089" max="14089" width="3.6328125" style="81" customWidth="1"/>
    <col min="14090" max="14090" width="40.54296875" style="81" customWidth="1"/>
    <col min="14091" max="14091" width="10.6328125" style="81" customWidth="1"/>
    <col min="14092" max="14092" width="1" style="81" customWidth="1"/>
    <col min="14093" max="14093" width="10.6328125" style="81" customWidth="1"/>
    <col min="14094" max="14094" width="1.36328125" style="81" customWidth="1"/>
    <col min="14095" max="14095" width="13.6328125" style="81" customWidth="1"/>
    <col min="14096" max="14096" width="2.08984375" style="81" customWidth="1"/>
    <col min="14097" max="14100" width="10.08984375" style="81" customWidth="1"/>
    <col min="14101" max="14101" width="3.08984375" style="81" customWidth="1"/>
    <col min="14102" max="14103" width="12.90625" style="81" customWidth="1"/>
    <col min="14104" max="14104" width="9.08984375" style="81"/>
    <col min="14105" max="14105" width="40.54296875" style="81" customWidth="1"/>
    <col min="14106" max="14106" width="10.6328125" style="81" customWidth="1"/>
    <col min="14107" max="14107" width="1" style="81" customWidth="1"/>
    <col min="14108" max="14108" width="10.6328125" style="81" customWidth="1"/>
    <col min="14109" max="14109" width="1.36328125" style="81" customWidth="1"/>
    <col min="14110" max="14110" width="13.6328125" style="81" customWidth="1"/>
    <col min="14111" max="14111" width="10.08984375" style="81" customWidth="1"/>
    <col min="14112" max="14112" width="3.08984375" style="81" customWidth="1"/>
    <col min="14113" max="14114" width="12.90625" style="81" customWidth="1"/>
    <col min="14115" max="14344" width="9.08984375" style="81"/>
    <col min="14345" max="14345" width="3.6328125" style="81" customWidth="1"/>
    <col min="14346" max="14346" width="40.54296875" style="81" customWidth="1"/>
    <col min="14347" max="14347" width="10.6328125" style="81" customWidth="1"/>
    <col min="14348" max="14348" width="1" style="81" customWidth="1"/>
    <col min="14349" max="14349" width="10.6328125" style="81" customWidth="1"/>
    <col min="14350" max="14350" width="1.36328125" style="81" customWidth="1"/>
    <col min="14351" max="14351" width="13.6328125" style="81" customWidth="1"/>
    <col min="14352" max="14352" width="2.08984375" style="81" customWidth="1"/>
    <col min="14353" max="14356" width="10.08984375" style="81" customWidth="1"/>
    <col min="14357" max="14357" width="3.08984375" style="81" customWidth="1"/>
    <col min="14358" max="14359" width="12.90625" style="81" customWidth="1"/>
    <col min="14360" max="14360" width="9.08984375" style="81"/>
    <col min="14361" max="14361" width="40.54296875" style="81" customWidth="1"/>
    <col min="14362" max="14362" width="10.6328125" style="81" customWidth="1"/>
    <col min="14363" max="14363" width="1" style="81" customWidth="1"/>
    <col min="14364" max="14364" width="10.6328125" style="81" customWidth="1"/>
    <col min="14365" max="14365" width="1.36328125" style="81" customWidth="1"/>
    <col min="14366" max="14366" width="13.6328125" style="81" customWidth="1"/>
    <col min="14367" max="14367" width="10.08984375" style="81" customWidth="1"/>
    <col min="14368" max="14368" width="3.08984375" style="81" customWidth="1"/>
    <col min="14369" max="14370" width="12.90625" style="81" customWidth="1"/>
    <col min="14371" max="14600" width="9.08984375" style="81"/>
    <col min="14601" max="14601" width="3.6328125" style="81" customWidth="1"/>
    <col min="14602" max="14602" width="40.54296875" style="81" customWidth="1"/>
    <col min="14603" max="14603" width="10.6328125" style="81" customWidth="1"/>
    <col min="14604" max="14604" width="1" style="81" customWidth="1"/>
    <col min="14605" max="14605" width="10.6328125" style="81" customWidth="1"/>
    <col min="14606" max="14606" width="1.36328125" style="81" customWidth="1"/>
    <col min="14607" max="14607" width="13.6328125" style="81" customWidth="1"/>
    <col min="14608" max="14608" width="2.08984375" style="81" customWidth="1"/>
    <col min="14609" max="14612" width="10.08984375" style="81" customWidth="1"/>
    <col min="14613" max="14613" width="3.08984375" style="81" customWidth="1"/>
    <col min="14614" max="14615" width="12.90625" style="81" customWidth="1"/>
    <col min="14616" max="14616" width="9.08984375" style="81"/>
    <col min="14617" max="14617" width="40.54296875" style="81" customWidth="1"/>
    <col min="14618" max="14618" width="10.6328125" style="81" customWidth="1"/>
    <col min="14619" max="14619" width="1" style="81" customWidth="1"/>
    <col min="14620" max="14620" width="10.6328125" style="81" customWidth="1"/>
    <col min="14621" max="14621" width="1.36328125" style="81" customWidth="1"/>
    <col min="14622" max="14622" width="13.6328125" style="81" customWidth="1"/>
    <col min="14623" max="14623" width="10.08984375" style="81" customWidth="1"/>
    <col min="14624" max="14624" width="3.08984375" style="81" customWidth="1"/>
    <col min="14625" max="14626" width="12.90625" style="81" customWidth="1"/>
    <col min="14627" max="14856" width="9.08984375" style="81"/>
    <col min="14857" max="14857" width="3.6328125" style="81" customWidth="1"/>
    <col min="14858" max="14858" width="40.54296875" style="81" customWidth="1"/>
    <col min="14859" max="14859" width="10.6328125" style="81" customWidth="1"/>
    <col min="14860" max="14860" width="1" style="81" customWidth="1"/>
    <col min="14861" max="14861" width="10.6328125" style="81" customWidth="1"/>
    <col min="14862" max="14862" width="1.36328125" style="81" customWidth="1"/>
    <col min="14863" max="14863" width="13.6328125" style="81" customWidth="1"/>
    <col min="14864" max="14864" width="2.08984375" style="81" customWidth="1"/>
    <col min="14865" max="14868" width="10.08984375" style="81" customWidth="1"/>
    <col min="14869" max="14869" width="3.08984375" style="81" customWidth="1"/>
    <col min="14870" max="14871" width="12.90625" style="81" customWidth="1"/>
    <col min="14872" max="14872" width="9.08984375" style="81"/>
    <col min="14873" max="14873" width="40.54296875" style="81" customWidth="1"/>
    <col min="14874" max="14874" width="10.6328125" style="81" customWidth="1"/>
    <col min="14875" max="14875" width="1" style="81" customWidth="1"/>
    <col min="14876" max="14876" width="10.6328125" style="81" customWidth="1"/>
    <col min="14877" max="14877" width="1.36328125" style="81" customWidth="1"/>
    <col min="14878" max="14878" width="13.6328125" style="81" customWidth="1"/>
    <col min="14879" max="14879" width="10.08984375" style="81" customWidth="1"/>
    <col min="14880" max="14880" width="3.08984375" style="81" customWidth="1"/>
    <col min="14881" max="14882" width="12.90625" style="81" customWidth="1"/>
    <col min="14883" max="15112" width="9.08984375" style="81"/>
    <col min="15113" max="15113" width="3.6328125" style="81" customWidth="1"/>
    <col min="15114" max="15114" width="40.54296875" style="81" customWidth="1"/>
    <col min="15115" max="15115" width="10.6328125" style="81" customWidth="1"/>
    <col min="15116" max="15116" width="1" style="81" customWidth="1"/>
    <col min="15117" max="15117" width="10.6328125" style="81" customWidth="1"/>
    <col min="15118" max="15118" width="1.36328125" style="81" customWidth="1"/>
    <col min="15119" max="15119" width="13.6328125" style="81" customWidth="1"/>
    <col min="15120" max="15120" width="2.08984375" style="81" customWidth="1"/>
    <col min="15121" max="15124" width="10.08984375" style="81" customWidth="1"/>
    <col min="15125" max="15125" width="3.08984375" style="81" customWidth="1"/>
    <col min="15126" max="15127" width="12.90625" style="81" customWidth="1"/>
    <col min="15128" max="15128" width="9.08984375" style="81"/>
    <col min="15129" max="15129" width="40.54296875" style="81" customWidth="1"/>
    <col min="15130" max="15130" width="10.6328125" style="81" customWidth="1"/>
    <col min="15131" max="15131" width="1" style="81" customWidth="1"/>
    <col min="15132" max="15132" width="10.6328125" style="81" customWidth="1"/>
    <col min="15133" max="15133" width="1.36328125" style="81" customWidth="1"/>
    <col min="15134" max="15134" width="13.6328125" style="81" customWidth="1"/>
    <col min="15135" max="15135" width="10.08984375" style="81" customWidth="1"/>
    <col min="15136" max="15136" width="3.08984375" style="81" customWidth="1"/>
    <col min="15137" max="15138" width="12.90625" style="81" customWidth="1"/>
    <col min="15139" max="15368" width="9.08984375" style="81"/>
    <col min="15369" max="15369" width="3.6328125" style="81" customWidth="1"/>
    <col min="15370" max="15370" width="40.54296875" style="81" customWidth="1"/>
    <col min="15371" max="15371" width="10.6328125" style="81" customWidth="1"/>
    <col min="15372" max="15372" width="1" style="81" customWidth="1"/>
    <col min="15373" max="15373" width="10.6328125" style="81" customWidth="1"/>
    <col min="15374" max="15374" width="1.36328125" style="81" customWidth="1"/>
    <col min="15375" max="15375" width="13.6328125" style="81" customWidth="1"/>
    <col min="15376" max="15376" width="2.08984375" style="81" customWidth="1"/>
    <col min="15377" max="15380" width="10.08984375" style="81" customWidth="1"/>
    <col min="15381" max="15381" width="3.08984375" style="81" customWidth="1"/>
    <col min="15382" max="15383" width="12.90625" style="81" customWidth="1"/>
    <col min="15384" max="15384" width="9.08984375" style="81"/>
    <col min="15385" max="15385" width="40.54296875" style="81" customWidth="1"/>
    <col min="15386" max="15386" width="10.6328125" style="81" customWidth="1"/>
    <col min="15387" max="15387" width="1" style="81" customWidth="1"/>
    <col min="15388" max="15388" width="10.6328125" style="81" customWidth="1"/>
    <col min="15389" max="15389" width="1.36328125" style="81" customWidth="1"/>
    <col min="15390" max="15390" width="13.6328125" style="81" customWidth="1"/>
    <col min="15391" max="15391" width="10.08984375" style="81" customWidth="1"/>
    <col min="15392" max="15392" width="3.08984375" style="81" customWidth="1"/>
    <col min="15393" max="15394" width="12.90625" style="81" customWidth="1"/>
    <col min="15395" max="15624" width="9.08984375" style="81"/>
    <col min="15625" max="15625" width="3.6328125" style="81" customWidth="1"/>
    <col min="15626" max="15626" width="40.54296875" style="81" customWidth="1"/>
    <col min="15627" max="15627" width="10.6328125" style="81" customWidth="1"/>
    <col min="15628" max="15628" width="1" style="81" customWidth="1"/>
    <col min="15629" max="15629" width="10.6328125" style="81" customWidth="1"/>
    <col min="15630" max="15630" width="1.36328125" style="81" customWidth="1"/>
    <col min="15631" max="15631" width="13.6328125" style="81" customWidth="1"/>
    <col min="15632" max="15632" width="2.08984375" style="81" customWidth="1"/>
    <col min="15633" max="15636" width="10.08984375" style="81" customWidth="1"/>
    <col min="15637" max="15637" width="3.08984375" style="81" customWidth="1"/>
    <col min="15638" max="15639" width="12.90625" style="81" customWidth="1"/>
    <col min="15640" max="15640" width="9.08984375" style="81"/>
    <col min="15641" max="15641" width="40.54296875" style="81" customWidth="1"/>
    <col min="15642" max="15642" width="10.6328125" style="81" customWidth="1"/>
    <col min="15643" max="15643" width="1" style="81" customWidth="1"/>
    <col min="15644" max="15644" width="10.6328125" style="81" customWidth="1"/>
    <col min="15645" max="15645" width="1.36328125" style="81" customWidth="1"/>
    <col min="15646" max="15646" width="13.6328125" style="81" customWidth="1"/>
    <col min="15647" max="15647" width="10.08984375" style="81" customWidth="1"/>
    <col min="15648" max="15648" width="3.08984375" style="81" customWidth="1"/>
    <col min="15649" max="15650" width="12.90625" style="81" customWidth="1"/>
    <col min="15651" max="15880" width="9.08984375" style="81"/>
    <col min="15881" max="15881" width="3.6328125" style="81" customWidth="1"/>
    <col min="15882" max="15882" width="40.54296875" style="81" customWidth="1"/>
    <col min="15883" max="15883" width="10.6328125" style="81" customWidth="1"/>
    <col min="15884" max="15884" width="1" style="81" customWidth="1"/>
    <col min="15885" max="15885" width="10.6328125" style="81" customWidth="1"/>
    <col min="15886" max="15886" width="1.36328125" style="81" customWidth="1"/>
    <col min="15887" max="15887" width="13.6328125" style="81" customWidth="1"/>
    <col min="15888" max="15888" width="2.08984375" style="81" customWidth="1"/>
    <col min="15889" max="15892" width="10.08984375" style="81" customWidth="1"/>
    <col min="15893" max="15893" width="3.08984375" style="81" customWidth="1"/>
    <col min="15894" max="15895" width="12.90625" style="81" customWidth="1"/>
    <col min="15896" max="15896" width="9.08984375" style="81"/>
    <col min="15897" max="15897" width="40.54296875" style="81" customWidth="1"/>
    <col min="15898" max="15898" width="10.6328125" style="81" customWidth="1"/>
    <col min="15899" max="15899" width="1" style="81" customWidth="1"/>
    <col min="15900" max="15900" width="10.6328125" style="81" customWidth="1"/>
    <col min="15901" max="15901" width="1.36328125" style="81" customWidth="1"/>
    <col min="15902" max="15902" width="13.6328125" style="81" customWidth="1"/>
    <col min="15903" max="15903" width="10.08984375" style="81" customWidth="1"/>
    <col min="15904" max="15904" width="3.08984375" style="81" customWidth="1"/>
    <col min="15905" max="15906" width="12.90625" style="81" customWidth="1"/>
    <col min="15907" max="16136" width="9.08984375" style="81"/>
    <col min="16137" max="16137" width="3.6328125" style="81" customWidth="1"/>
    <col min="16138" max="16138" width="40.54296875" style="81" customWidth="1"/>
    <col min="16139" max="16139" width="10.6328125" style="81" customWidth="1"/>
    <col min="16140" max="16140" width="1" style="81" customWidth="1"/>
    <col min="16141" max="16141" width="10.6328125" style="81" customWidth="1"/>
    <col min="16142" max="16142" width="1.36328125" style="81" customWidth="1"/>
    <col min="16143" max="16143" width="13.6328125" style="81" customWidth="1"/>
    <col min="16144" max="16144" width="2.08984375" style="81" customWidth="1"/>
    <col min="16145" max="16148" width="10.08984375" style="81" customWidth="1"/>
    <col min="16149" max="16149" width="3.08984375" style="81" customWidth="1"/>
    <col min="16150" max="16151" width="12.90625" style="81" customWidth="1"/>
    <col min="16152" max="16152" width="9.08984375" style="81"/>
    <col min="16153" max="16153" width="40.54296875" style="81" customWidth="1"/>
    <col min="16154" max="16154" width="10.6328125" style="81" customWidth="1"/>
    <col min="16155" max="16155" width="1" style="81" customWidth="1"/>
    <col min="16156" max="16156" width="10.6328125" style="81" customWidth="1"/>
    <col min="16157" max="16157" width="1.36328125" style="81" customWidth="1"/>
    <col min="16158" max="16158" width="13.6328125" style="81" customWidth="1"/>
    <col min="16159" max="16159" width="10.08984375" style="81" customWidth="1"/>
    <col min="16160" max="16160" width="3.08984375" style="81" customWidth="1"/>
    <col min="16161" max="16162" width="12.90625" style="81" customWidth="1"/>
    <col min="16163" max="16384" width="9.08984375" style="81"/>
  </cols>
  <sheetData>
    <row r="1" spans="1:28" ht="15" hidden="1" customHeight="1" x14ac:dyDescent="0.35">
      <c r="A1" s="22" t="s">
        <v>383</v>
      </c>
      <c r="B1" s="79"/>
      <c r="C1" s="77"/>
      <c r="D1" s="77"/>
      <c r="E1" s="77"/>
      <c r="F1" s="77"/>
      <c r="G1" s="77"/>
      <c r="H1" s="79"/>
    </row>
    <row r="2" spans="1:28" ht="15" hidden="1" customHeight="1" x14ac:dyDescent="0.35">
      <c r="A2" s="78"/>
      <c r="B2" s="79"/>
      <c r="C2" s="77"/>
      <c r="D2" s="77"/>
      <c r="E2" s="77"/>
      <c r="F2" s="77"/>
      <c r="G2" s="77"/>
      <c r="H2" s="79"/>
    </row>
    <row r="3" spans="1:28" ht="15" hidden="1" customHeight="1" x14ac:dyDescent="0.35">
      <c r="A3" s="78"/>
      <c r="B3" s="79"/>
      <c r="C3" s="77"/>
      <c r="D3" s="77"/>
      <c r="E3" s="77"/>
      <c r="F3" s="77"/>
      <c r="G3" s="77"/>
      <c r="H3" s="79"/>
    </row>
    <row r="4" spans="1:28" ht="15" hidden="1" customHeight="1" x14ac:dyDescent="0.35">
      <c r="A4" s="725" t="s">
        <v>344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</row>
    <row r="5" spans="1:28" ht="15" hidden="1" customHeight="1" x14ac:dyDescent="0.35">
      <c r="A5" s="97"/>
      <c r="B5" s="97"/>
      <c r="C5" s="97"/>
      <c r="D5" s="97"/>
      <c r="E5" s="97"/>
      <c r="F5" s="97"/>
      <c r="G5" s="97"/>
      <c r="H5" s="97"/>
    </row>
    <row r="6" spans="1:28" ht="15" customHeight="1" x14ac:dyDescent="0.35">
      <c r="A6" s="224" t="s">
        <v>568</v>
      </c>
      <c r="B6" s="224"/>
      <c r="C6" s="224"/>
      <c r="D6" s="224"/>
      <c r="E6" s="224"/>
      <c r="F6" s="224"/>
      <c r="G6" s="224"/>
      <c r="H6" s="224"/>
    </row>
    <row r="7" spans="1:28" ht="11.25" customHeight="1" x14ac:dyDescent="0.35"/>
    <row r="8" spans="1:28" ht="11.25" customHeight="1" x14ac:dyDescent="0.35"/>
    <row r="9" spans="1:28" s="99" customFormat="1" ht="15.5" x14ac:dyDescent="0.35">
      <c r="A9" s="645" t="s">
        <v>524</v>
      </c>
      <c r="B9" s="645"/>
      <c r="C9" s="645"/>
      <c r="D9" s="645"/>
      <c r="E9" s="645"/>
      <c r="F9" s="645"/>
      <c r="G9" s="645"/>
      <c r="H9" s="645"/>
      <c r="I9" s="188"/>
      <c r="J9" s="188"/>
      <c r="K9" s="188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spans="1:28" s="99" customFormat="1" ht="15.5" x14ac:dyDescent="0.35">
      <c r="A10" s="411"/>
      <c r="B10" s="411"/>
      <c r="C10" s="411"/>
      <c r="D10" s="411"/>
      <c r="E10" s="411"/>
      <c r="F10" s="411"/>
      <c r="G10" s="411"/>
      <c r="H10" s="411"/>
      <c r="I10" s="188"/>
      <c r="J10" s="188"/>
      <c r="K10" s="188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spans="1:28" s="99" customFormat="1" ht="15.5" x14ac:dyDescent="0.35">
      <c r="A11" s="426" t="s">
        <v>533</v>
      </c>
      <c r="B11" s="412" t="s">
        <v>512</v>
      </c>
      <c r="C11" s="412"/>
      <c r="D11" s="412"/>
      <c r="E11" s="412"/>
      <c r="F11" s="412"/>
      <c r="G11" s="412"/>
      <c r="H11" s="412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Y11" s="726"/>
      <c r="Z11" s="726"/>
      <c r="AA11" s="726"/>
      <c r="AB11" s="726"/>
    </row>
    <row r="12" spans="1:28" s="99" customFormat="1" ht="15" customHeight="1" thickBot="1" x14ac:dyDescent="0.4">
      <c r="A12" s="413"/>
      <c r="B12" s="412" t="s">
        <v>572</v>
      </c>
      <c r="C12" s="413"/>
      <c r="D12" s="413"/>
      <c r="E12" s="413"/>
      <c r="F12" s="413"/>
      <c r="G12" s="413"/>
      <c r="H12" s="413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32"/>
      <c r="V12" s="132"/>
      <c r="W12" s="132"/>
    </row>
    <row r="13" spans="1:28" s="82" customFormat="1" ht="7.5" customHeight="1" x14ac:dyDescent="0.25">
      <c r="A13" s="81"/>
      <c r="B13" s="100"/>
      <c r="C13" s="101"/>
      <c r="D13" s="102"/>
      <c r="E13" s="103"/>
      <c r="F13" s="102"/>
      <c r="G13" s="101"/>
      <c r="H13" s="102"/>
      <c r="I13" s="281"/>
      <c r="J13" s="562"/>
      <c r="K13" s="562"/>
      <c r="L13" s="281"/>
      <c r="M13" s="598"/>
      <c r="N13" s="562"/>
      <c r="O13" s="562"/>
      <c r="P13" s="562"/>
      <c r="Q13" s="104"/>
      <c r="R13" s="104"/>
      <c r="S13" s="104"/>
      <c r="T13" s="104"/>
      <c r="U13" s="104"/>
      <c r="V13" s="104"/>
      <c r="W13" s="104"/>
      <c r="Y13" s="265" t="s">
        <v>384</v>
      </c>
    </row>
    <row r="14" spans="1:28" s="82" customFormat="1" ht="10.5" x14ac:dyDescent="0.25">
      <c r="A14" s="81"/>
      <c r="B14" s="100"/>
      <c r="C14" s="105" t="s">
        <v>539</v>
      </c>
      <c r="D14" s="102"/>
      <c r="E14" s="103"/>
      <c r="F14" s="102"/>
      <c r="G14" s="101"/>
      <c r="H14" s="102"/>
      <c r="I14" s="281"/>
      <c r="J14" s="562"/>
      <c r="K14" s="562"/>
      <c r="L14" s="281"/>
      <c r="M14" s="598"/>
      <c r="N14" s="562"/>
      <c r="O14" s="562"/>
      <c r="P14" s="562"/>
      <c r="Q14" s="104"/>
      <c r="R14" s="104"/>
      <c r="S14" s="104"/>
      <c r="T14" s="104"/>
      <c r="U14" s="104"/>
      <c r="V14" s="104"/>
      <c r="W14" s="104"/>
      <c r="Y14" s="263" t="s">
        <v>552</v>
      </c>
    </row>
    <row r="15" spans="1:28" s="82" customFormat="1" ht="11" thickBot="1" x14ac:dyDescent="0.3">
      <c r="A15" s="81"/>
      <c r="B15" s="106" t="s">
        <v>2</v>
      </c>
      <c r="C15" s="105">
        <f>'Individu Form 2D ATMR Kredit'!H15</f>
        <v>0</v>
      </c>
      <c r="D15" s="102"/>
      <c r="E15" s="103"/>
      <c r="F15" s="102"/>
      <c r="G15" s="101"/>
      <c r="H15" s="102"/>
      <c r="I15" s="281"/>
      <c r="J15" s="562"/>
      <c r="K15" s="562"/>
      <c r="L15" s="281"/>
      <c r="M15" s="598"/>
      <c r="N15" s="562"/>
      <c r="O15" s="562"/>
      <c r="P15" s="562"/>
      <c r="Q15" s="104"/>
      <c r="R15" s="104"/>
      <c r="S15" s="104"/>
      <c r="T15" s="104"/>
      <c r="U15" s="104"/>
      <c r="V15" s="104"/>
      <c r="W15" s="104"/>
      <c r="Y15" s="264" t="s">
        <v>556</v>
      </c>
    </row>
    <row r="16" spans="1:28" ht="9.9" customHeight="1" x14ac:dyDescent="0.25">
      <c r="B16" s="100"/>
      <c r="C16" s="101"/>
      <c r="D16" s="102"/>
      <c r="E16" s="103"/>
      <c r="F16" s="102"/>
      <c r="G16" s="101"/>
      <c r="H16" s="102"/>
      <c r="I16" s="713"/>
      <c r="J16" s="713"/>
      <c r="K16" s="713"/>
      <c r="L16" s="707"/>
      <c r="M16" s="598"/>
      <c r="N16" s="562"/>
      <c r="O16" s="562"/>
      <c r="P16" s="562"/>
      <c r="Q16" s="107"/>
      <c r="R16" s="107"/>
      <c r="S16" s="107"/>
      <c r="T16" s="107"/>
      <c r="U16" s="108"/>
      <c r="V16" s="101"/>
      <c r="W16" s="101"/>
    </row>
    <row r="17" spans="1:23" s="109" customFormat="1" ht="21.75" customHeight="1" x14ac:dyDescent="0.25">
      <c r="B17" s="708" t="s">
        <v>345</v>
      </c>
      <c r="C17" s="705" t="s">
        <v>346</v>
      </c>
      <c r="D17" s="110"/>
      <c r="E17" s="705" t="s">
        <v>2</v>
      </c>
      <c r="F17" s="111"/>
      <c r="G17" s="705" t="s">
        <v>395</v>
      </c>
      <c r="H17" s="112"/>
      <c r="I17" s="710" t="s">
        <v>396</v>
      </c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2"/>
      <c r="U17" s="281"/>
      <c r="V17" s="705" t="s">
        <v>421</v>
      </c>
      <c r="W17" s="705" t="s">
        <v>411</v>
      </c>
    </row>
    <row r="18" spans="1:23" s="109" customFormat="1" ht="10.5" x14ac:dyDescent="0.25">
      <c r="B18" s="709"/>
      <c r="C18" s="706"/>
      <c r="D18" s="110"/>
      <c r="E18" s="706"/>
      <c r="F18" s="111"/>
      <c r="G18" s="706"/>
      <c r="H18" s="113"/>
      <c r="I18" s="114">
        <v>0</v>
      </c>
      <c r="J18" s="114">
        <v>0.1</v>
      </c>
      <c r="K18" s="114">
        <v>0.15</v>
      </c>
      <c r="L18" s="114">
        <v>0.2</v>
      </c>
      <c r="M18" s="114">
        <v>0.25</v>
      </c>
      <c r="N18" s="114">
        <v>0.3</v>
      </c>
      <c r="O18" s="114">
        <v>0.35</v>
      </c>
      <c r="P18" s="114">
        <v>0.4</v>
      </c>
      <c r="Q18" s="114">
        <v>0.5</v>
      </c>
      <c r="R18" s="114">
        <v>0.75</v>
      </c>
      <c r="S18" s="114">
        <v>0.85</v>
      </c>
      <c r="T18" s="114">
        <v>1</v>
      </c>
      <c r="U18" s="281"/>
      <c r="V18" s="706"/>
      <c r="W18" s="706"/>
    </row>
    <row r="19" spans="1:23" s="109" customFormat="1" ht="10.5" x14ac:dyDescent="0.25">
      <c r="B19" s="115" t="s">
        <v>540</v>
      </c>
      <c r="C19" s="116" t="s">
        <v>541</v>
      </c>
      <c r="D19" s="110"/>
      <c r="E19" s="116" t="s">
        <v>542</v>
      </c>
      <c r="F19" s="111"/>
      <c r="G19" s="116" t="s">
        <v>544</v>
      </c>
      <c r="H19" s="113"/>
      <c r="I19" s="117" t="s">
        <v>545</v>
      </c>
      <c r="J19" s="117" t="s">
        <v>546</v>
      </c>
      <c r="K19" s="117" t="s">
        <v>547</v>
      </c>
      <c r="L19" s="117" t="s">
        <v>548</v>
      </c>
      <c r="M19" s="117" t="s">
        <v>549</v>
      </c>
      <c r="N19" s="117" t="s">
        <v>557</v>
      </c>
      <c r="O19" s="117" t="s">
        <v>550</v>
      </c>
      <c r="P19" s="117" t="s">
        <v>559</v>
      </c>
      <c r="Q19" s="117" t="s">
        <v>560</v>
      </c>
      <c r="R19" s="117" t="s">
        <v>561</v>
      </c>
      <c r="S19" s="116" t="s">
        <v>621</v>
      </c>
      <c r="T19" s="116" t="s">
        <v>622</v>
      </c>
      <c r="U19" s="281"/>
      <c r="V19" s="116" t="s">
        <v>623</v>
      </c>
      <c r="W19" s="116" t="s">
        <v>624</v>
      </c>
    </row>
    <row r="20" spans="1:23" s="109" customFormat="1" ht="10.5" x14ac:dyDescent="0.25">
      <c r="B20" s="118" t="s">
        <v>8</v>
      </c>
      <c r="C20" s="119">
        <v>0</v>
      </c>
      <c r="D20" s="110"/>
      <c r="E20" s="116">
        <f>C15</f>
        <v>0</v>
      </c>
      <c r="F20" s="111"/>
      <c r="G20" s="95"/>
      <c r="H20" s="120"/>
      <c r="I20" s="121"/>
      <c r="J20" s="121"/>
      <c r="K20" s="121"/>
      <c r="L20" s="122"/>
      <c r="M20" s="122"/>
      <c r="N20" s="122"/>
      <c r="O20" s="122"/>
      <c r="P20" s="122"/>
      <c r="Q20" s="122"/>
      <c r="R20" s="122"/>
      <c r="S20" s="122"/>
      <c r="T20" s="122"/>
      <c r="U20" s="108"/>
      <c r="V20" s="123">
        <f>C20*E20</f>
        <v>0</v>
      </c>
      <c r="W20" s="123">
        <f>C20*G20+I20*I18+J20*J18+K20*K18+L20*L18+M20*M18+N20*$N18+O20*O18+P20*P18+Q20*Q18+R20*R18+S20*S18+T20*T18</f>
        <v>0</v>
      </c>
    </row>
    <row r="21" spans="1:23" ht="10.5" x14ac:dyDescent="0.25">
      <c r="B21" s="124"/>
      <c r="C21" s="125"/>
      <c r="D21" s="126"/>
      <c r="E21" s="127"/>
      <c r="F21" s="102"/>
      <c r="G21" s="125"/>
      <c r="H21" s="102"/>
      <c r="I21" s="128"/>
      <c r="J21" s="128"/>
      <c r="K21" s="128"/>
      <c r="L21" s="280"/>
      <c r="M21" s="597"/>
      <c r="N21" s="567"/>
      <c r="O21" s="567"/>
      <c r="P21" s="567"/>
      <c r="Q21" s="280"/>
      <c r="R21" s="567"/>
      <c r="S21" s="597"/>
      <c r="T21" s="280"/>
      <c r="U21" s="108"/>
      <c r="V21" s="101"/>
      <c r="W21" s="101"/>
    </row>
    <row r="22" spans="1:23" s="109" customFormat="1" ht="10.5" x14ac:dyDescent="0.25">
      <c r="B22" s="129" t="s">
        <v>349</v>
      </c>
      <c r="C22" s="130" t="s">
        <v>52</v>
      </c>
      <c r="D22" s="131"/>
      <c r="E22" s="85">
        <f>SUM(V20)</f>
        <v>0</v>
      </c>
      <c r="F22" s="111"/>
      <c r="G22" s="132"/>
      <c r="H22" s="111"/>
      <c r="I22" s="133"/>
      <c r="J22" s="133"/>
      <c r="K22" s="133"/>
      <c r="L22" s="107"/>
      <c r="M22" s="107"/>
      <c r="N22" s="107"/>
      <c r="O22" s="107"/>
      <c r="P22" s="107"/>
      <c r="Q22" s="107"/>
      <c r="R22" s="107"/>
      <c r="S22" s="107"/>
      <c r="T22" s="107"/>
      <c r="U22" s="281"/>
      <c r="V22" s="134"/>
      <c r="W22" s="134"/>
    </row>
    <row r="23" spans="1:23" s="109" customFormat="1" ht="10.5" x14ac:dyDescent="0.25">
      <c r="B23" s="129" t="s">
        <v>350</v>
      </c>
      <c r="C23" s="130" t="s">
        <v>53</v>
      </c>
      <c r="D23" s="131"/>
      <c r="E23" s="85">
        <f>SUM(W20)</f>
        <v>0</v>
      </c>
      <c r="F23" s="111"/>
      <c r="G23" s="132"/>
      <c r="H23" s="111"/>
      <c r="I23" s="133"/>
      <c r="J23" s="133"/>
      <c r="K23" s="133"/>
      <c r="L23" s="107"/>
      <c r="M23" s="107"/>
      <c r="N23" s="107"/>
      <c r="O23" s="107"/>
      <c r="P23" s="107"/>
      <c r="Q23" s="107"/>
      <c r="R23" s="107"/>
      <c r="S23" s="107"/>
      <c r="T23" s="107"/>
      <c r="U23" s="281"/>
      <c r="V23" s="134"/>
      <c r="W23" s="134"/>
    </row>
    <row r="24" spans="1:23" ht="9.75" customHeight="1" x14ac:dyDescent="0.35"/>
    <row r="25" spans="1:23" ht="10.5" x14ac:dyDescent="0.35"/>
    <row r="26" spans="1:23" s="82" customFormat="1" ht="15" customHeight="1" x14ac:dyDescent="0.35">
      <c r="A26" s="109"/>
      <c r="B26" s="414" t="s">
        <v>581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32"/>
      <c r="V26" s="132"/>
      <c r="W26" s="132"/>
    </row>
    <row r="27" spans="1:23" s="82" customFormat="1" ht="7.5" customHeight="1" x14ac:dyDescent="0.25">
      <c r="A27" s="81"/>
      <c r="B27" s="100"/>
      <c r="C27" s="101"/>
      <c r="D27" s="102"/>
      <c r="E27" s="103"/>
      <c r="F27" s="102"/>
      <c r="G27" s="101"/>
      <c r="H27" s="102"/>
      <c r="I27" s="281"/>
      <c r="J27" s="562"/>
      <c r="K27" s="562"/>
      <c r="L27" s="281"/>
      <c r="M27" s="598"/>
      <c r="N27" s="562"/>
      <c r="O27" s="562"/>
      <c r="P27" s="562"/>
      <c r="Q27" s="104"/>
      <c r="R27" s="104"/>
      <c r="S27" s="104"/>
      <c r="T27" s="104"/>
      <c r="U27" s="104"/>
      <c r="V27" s="104"/>
      <c r="W27" s="104"/>
    </row>
    <row r="28" spans="1:23" s="82" customFormat="1" ht="10.5" x14ac:dyDescent="0.25">
      <c r="A28" s="81"/>
      <c r="B28" s="100"/>
      <c r="C28" s="105" t="s">
        <v>539</v>
      </c>
      <c r="D28" s="102"/>
      <c r="E28" s="103"/>
      <c r="F28" s="102"/>
      <c r="G28" s="101"/>
      <c r="H28" s="102"/>
      <c r="I28" s="527"/>
      <c r="J28" s="562"/>
      <c r="K28" s="562"/>
      <c r="L28" s="527"/>
      <c r="M28" s="598"/>
      <c r="N28" s="562"/>
      <c r="O28" s="562"/>
      <c r="P28" s="562"/>
      <c r="Q28" s="104"/>
      <c r="R28" s="104"/>
      <c r="S28" s="104"/>
      <c r="T28" s="104"/>
      <c r="U28" s="104"/>
      <c r="V28" s="104"/>
      <c r="W28" s="104"/>
    </row>
    <row r="29" spans="1:23" ht="10.5" x14ac:dyDescent="0.25">
      <c r="B29" s="106" t="s">
        <v>2</v>
      </c>
      <c r="C29" s="92">
        <f>'Individu Form 2D ATMR Kredit'!H22</f>
        <v>0</v>
      </c>
      <c r="D29" s="102"/>
      <c r="E29" s="136"/>
      <c r="F29" s="102"/>
      <c r="G29" s="101"/>
      <c r="H29" s="102"/>
      <c r="I29" s="128"/>
      <c r="J29" s="128"/>
      <c r="K29" s="128"/>
      <c r="L29" s="529"/>
      <c r="M29" s="597"/>
      <c r="N29" s="567"/>
      <c r="O29" s="567"/>
      <c r="P29" s="567"/>
      <c r="Q29" s="529"/>
      <c r="R29" s="567"/>
      <c r="S29" s="597"/>
      <c r="T29" s="529"/>
      <c r="U29" s="108"/>
      <c r="V29" s="101"/>
      <c r="W29" s="101"/>
    </row>
    <row r="30" spans="1:23" ht="9.9" customHeight="1" x14ac:dyDescent="0.25">
      <c r="B30" s="100"/>
      <c r="C30" s="101"/>
      <c r="D30" s="102"/>
      <c r="E30" s="103"/>
      <c r="F30" s="102"/>
      <c r="G30" s="101"/>
      <c r="H30" s="102"/>
      <c r="I30" s="707"/>
      <c r="J30" s="707"/>
      <c r="K30" s="707"/>
      <c r="L30" s="707"/>
      <c r="M30" s="598"/>
      <c r="N30" s="562"/>
      <c r="O30" s="562"/>
      <c r="P30" s="562"/>
      <c r="Q30" s="107"/>
      <c r="R30" s="107"/>
      <c r="S30" s="107"/>
      <c r="T30" s="107"/>
      <c r="U30" s="108"/>
      <c r="V30" s="101"/>
      <c r="W30" s="101"/>
    </row>
    <row r="31" spans="1:23" s="109" customFormat="1" ht="24" customHeight="1" x14ac:dyDescent="0.25">
      <c r="B31" s="708" t="s">
        <v>345</v>
      </c>
      <c r="C31" s="705" t="s">
        <v>346</v>
      </c>
      <c r="D31" s="110"/>
      <c r="E31" s="705" t="s">
        <v>2</v>
      </c>
      <c r="F31" s="111"/>
      <c r="G31" s="705" t="s">
        <v>395</v>
      </c>
      <c r="H31" s="112"/>
      <c r="I31" s="710" t="s">
        <v>396</v>
      </c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2"/>
      <c r="U31" s="527"/>
      <c r="V31" s="705" t="s">
        <v>421</v>
      </c>
      <c r="W31" s="705" t="s">
        <v>411</v>
      </c>
    </row>
    <row r="32" spans="1:23" s="109" customFormat="1" ht="10.5" x14ac:dyDescent="0.25">
      <c r="B32" s="709"/>
      <c r="C32" s="706"/>
      <c r="D32" s="110"/>
      <c r="E32" s="706"/>
      <c r="F32" s="111"/>
      <c r="G32" s="706"/>
      <c r="H32" s="113"/>
      <c r="I32" s="114">
        <v>0</v>
      </c>
      <c r="J32" s="114">
        <v>0.1</v>
      </c>
      <c r="K32" s="114">
        <v>0.15</v>
      </c>
      <c r="L32" s="114">
        <v>0.2</v>
      </c>
      <c r="M32" s="114">
        <v>0.25</v>
      </c>
      <c r="N32" s="114">
        <v>0.3</v>
      </c>
      <c r="O32" s="114">
        <v>0.35</v>
      </c>
      <c r="P32" s="114">
        <v>0.4</v>
      </c>
      <c r="Q32" s="114">
        <v>0.5</v>
      </c>
      <c r="R32" s="114">
        <v>0.75</v>
      </c>
      <c r="S32" s="114">
        <v>0.85</v>
      </c>
      <c r="T32" s="114">
        <v>1</v>
      </c>
      <c r="U32" s="527"/>
      <c r="V32" s="706"/>
      <c r="W32" s="706"/>
    </row>
    <row r="33" spans="1:23" s="109" customFormat="1" ht="10.5" x14ac:dyDescent="0.25">
      <c r="B33" s="115" t="s">
        <v>540</v>
      </c>
      <c r="C33" s="116" t="s">
        <v>541</v>
      </c>
      <c r="D33" s="110"/>
      <c r="E33" s="116" t="s">
        <v>542</v>
      </c>
      <c r="F33" s="111"/>
      <c r="G33" s="116" t="s">
        <v>544</v>
      </c>
      <c r="H33" s="113"/>
      <c r="I33" s="117" t="s">
        <v>545</v>
      </c>
      <c r="J33" s="117" t="s">
        <v>546</v>
      </c>
      <c r="K33" s="117" t="s">
        <v>547</v>
      </c>
      <c r="L33" s="117" t="s">
        <v>548</v>
      </c>
      <c r="M33" s="117" t="s">
        <v>549</v>
      </c>
      <c r="N33" s="117" t="s">
        <v>557</v>
      </c>
      <c r="O33" s="117" t="s">
        <v>550</v>
      </c>
      <c r="P33" s="117" t="s">
        <v>559</v>
      </c>
      <c r="Q33" s="117" t="s">
        <v>560</v>
      </c>
      <c r="R33" s="117" t="s">
        <v>561</v>
      </c>
      <c r="S33" s="116" t="s">
        <v>621</v>
      </c>
      <c r="T33" s="116" t="s">
        <v>622</v>
      </c>
      <c r="U33" s="562"/>
      <c r="V33" s="116" t="s">
        <v>623</v>
      </c>
      <c r="W33" s="116" t="s">
        <v>624</v>
      </c>
    </row>
    <row r="34" spans="1:23" ht="10.5" x14ac:dyDescent="0.25">
      <c r="B34" s="106" t="s">
        <v>368</v>
      </c>
      <c r="C34" s="119">
        <v>0</v>
      </c>
      <c r="D34" s="137"/>
      <c r="E34" s="88"/>
      <c r="F34" s="102"/>
      <c r="G34" s="95"/>
      <c r="H34" s="120"/>
      <c r="I34" s="121"/>
      <c r="J34" s="121"/>
      <c r="K34" s="121"/>
      <c r="L34" s="122"/>
      <c r="M34" s="122"/>
      <c r="N34" s="122"/>
      <c r="O34" s="122"/>
      <c r="P34" s="122"/>
      <c r="Q34" s="122"/>
      <c r="R34" s="122"/>
      <c r="S34" s="122"/>
      <c r="T34" s="122"/>
      <c r="U34" s="108"/>
      <c r="V34" s="123">
        <f>C34*E34</f>
        <v>0</v>
      </c>
      <c r="W34" s="123">
        <f>C34*G34+I34*I$32+J34*$J$32+K34*$K$32+L34*$L$32+M34*$M$32+N34*$N$32+O34*$O$32+P34*$P$32+Q34*$Q$32+R34*$R$32+S34*$S$32+T34*T$32</f>
        <v>0</v>
      </c>
    </row>
    <row r="35" spans="1:23" ht="10.5" x14ac:dyDescent="0.25">
      <c r="B35" s="106" t="s">
        <v>369</v>
      </c>
      <c r="C35" s="138">
        <v>0.2</v>
      </c>
      <c r="D35" s="137"/>
      <c r="E35" s="86"/>
      <c r="F35" s="102"/>
      <c r="G35" s="93"/>
      <c r="H35" s="120"/>
      <c r="I35" s="139"/>
      <c r="J35" s="139"/>
      <c r="K35" s="139"/>
      <c r="L35" s="140"/>
      <c r="M35" s="140"/>
      <c r="N35" s="140"/>
      <c r="O35" s="140"/>
      <c r="P35" s="140"/>
      <c r="Q35" s="140"/>
      <c r="R35" s="140"/>
      <c r="S35" s="140"/>
      <c r="T35" s="140"/>
      <c r="U35" s="108"/>
      <c r="V35" s="123">
        <f>C35*E35</f>
        <v>0</v>
      </c>
      <c r="W35" s="123">
        <f t="shared" ref="W35:W39" si="0">C35*G35+I35*I$32+J35*$J$32+K35*$K$32+L35*$L$32+M35*$M$32+N35*$N$32+O35*$O$32+P35*$P$32+Q35*$Q$32+R35*$R$32+S35*$S$32+T35*T$32</f>
        <v>0</v>
      </c>
    </row>
    <row r="36" spans="1:23" ht="10.5" x14ac:dyDescent="0.25">
      <c r="B36" s="106" t="s">
        <v>370</v>
      </c>
      <c r="C36" s="141">
        <v>0.5</v>
      </c>
      <c r="D36" s="137"/>
      <c r="E36" s="86"/>
      <c r="F36" s="102"/>
      <c r="G36" s="93"/>
      <c r="H36" s="120"/>
      <c r="I36" s="139"/>
      <c r="J36" s="139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08"/>
      <c r="V36" s="123">
        <f t="shared" ref="V36" si="1">C36*E36</f>
        <v>0</v>
      </c>
      <c r="W36" s="123">
        <f>C36*G36+I36*I$32+J36*$J$32+K36*$K$32+L36*$L$32+M36*$M$32+N36*$N$32+O36*$O$32+P36*$P$32+Q36*$Q$32+R36*$R$32+S36*$S$32+T36*T$32</f>
        <v>0</v>
      </c>
    </row>
    <row r="37" spans="1:23" ht="10.5" x14ac:dyDescent="0.25">
      <c r="B37" s="106" t="s">
        <v>371</v>
      </c>
      <c r="C37" s="119">
        <v>1</v>
      </c>
      <c r="D37" s="137"/>
      <c r="E37" s="86"/>
      <c r="F37" s="102"/>
      <c r="G37" s="93"/>
      <c r="H37" s="120"/>
      <c r="I37" s="139"/>
      <c r="J37" s="139"/>
      <c r="K37" s="139"/>
      <c r="L37" s="140"/>
      <c r="M37" s="140"/>
      <c r="N37" s="140"/>
      <c r="O37" s="140"/>
      <c r="P37" s="140"/>
      <c r="Q37" s="140"/>
      <c r="R37" s="140"/>
      <c r="S37" s="140"/>
      <c r="T37" s="140"/>
      <c r="U37" s="108"/>
      <c r="V37" s="123">
        <f>C37*E37</f>
        <v>0</v>
      </c>
      <c r="W37" s="123">
        <f t="shared" si="0"/>
        <v>0</v>
      </c>
    </row>
    <row r="38" spans="1:23" ht="10.5" x14ac:dyDescent="0.25">
      <c r="B38" s="106" t="s">
        <v>351</v>
      </c>
      <c r="C38" s="141">
        <v>1.5</v>
      </c>
      <c r="D38" s="137"/>
      <c r="E38" s="88"/>
      <c r="F38" s="102"/>
      <c r="G38" s="95"/>
      <c r="H38" s="120"/>
      <c r="I38" s="121"/>
      <c r="J38" s="121"/>
      <c r="K38" s="121"/>
      <c r="L38" s="122"/>
      <c r="M38" s="122"/>
      <c r="N38" s="122"/>
      <c r="O38" s="122"/>
      <c r="P38" s="122"/>
      <c r="Q38" s="122"/>
      <c r="R38" s="122"/>
      <c r="S38" s="122"/>
      <c r="T38" s="122"/>
      <c r="U38" s="108"/>
      <c r="V38" s="123">
        <f>C38*E38</f>
        <v>0</v>
      </c>
      <c r="W38" s="123">
        <f t="shared" si="0"/>
        <v>0</v>
      </c>
    </row>
    <row r="39" spans="1:23" ht="10.5" x14ac:dyDescent="0.25">
      <c r="B39" s="106" t="s">
        <v>352</v>
      </c>
      <c r="C39" s="141">
        <v>1</v>
      </c>
      <c r="D39" s="137"/>
      <c r="E39" s="88"/>
      <c r="F39" s="102"/>
      <c r="G39" s="95"/>
      <c r="H39" s="120"/>
      <c r="I39" s="121"/>
      <c r="J39" s="121"/>
      <c r="K39" s="121"/>
      <c r="L39" s="122"/>
      <c r="M39" s="122"/>
      <c r="N39" s="122"/>
      <c r="O39" s="122"/>
      <c r="P39" s="122"/>
      <c r="Q39" s="122"/>
      <c r="R39" s="122"/>
      <c r="S39" s="122"/>
      <c r="T39" s="122"/>
      <c r="U39" s="108"/>
      <c r="V39" s="123">
        <f>C39*E39</f>
        <v>0</v>
      </c>
      <c r="W39" s="123">
        <f t="shared" si="0"/>
        <v>0</v>
      </c>
    </row>
    <row r="40" spans="1:23" ht="9.9" customHeight="1" x14ac:dyDescent="0.25">
      <c r="B40" s="124"/>
      <c r="C40" s="125"/>
      <c r="D40" s="126"/>
      <c r="E40" s="127"/>
      <c r="F40" s="102"/>
      <c r="G40" s="125"/>
      <c r="H40" s="102"/>
      <c r="I40" s="128"/>
      <c r="J40" s="128"/>
      <c r="K40" s="128"/>
      <c r="L40" s="280"/>
      <c r="M40" s="597"/>
      <c r="N40" s="567"/>
      <c r="O40" s="567"/>
      <c r="P40" s="567"/>
      <c r="Q40" s="280"/>
      <c r="R40" s="567"/>
      <c r="S40" s="597"/>
      <c r="T40" s="280"/>
      <c r="U40" s="108"/>
      <c r="V40" s="101"/>
      <c r="W40" s="101"/>
    </row>
    <row r="41" spans="1:23" s="109" customFormat="1" ht="10.5" x14ac:dyDescent="0.25">
      <c r="B41" s="129" t="s">
        <v>349</v>
      </c>
      <c r="C41" s="130" t="s">
        <v>52</v>
      </c>
      <c r="D41" s="131"/>
      <c r="E41" s="85">
        <f>SUM(V34:V39)</f>
        <v>0</v>
      </c>
      <c r="F41" s="111"/>
      <c r="G41" s="132"/>
      <c r="H41" s="111"/>
      <c r="I41" s="133"/>
      <c r="J41" s="133"/>
      <c r="K41" s="133"/>
      <c r="L41" s="107"/>
      <c r="M41" s="107"/>
      <c r="N41" s="107"/>
      <c r="O41" s="107"/>
      <c r="P41" s="107"/>
      <c r="Q41" s="107"/>
      <c r="R41" s="107"/>
      <c r="S41" s="107"/>
      <c r="T41" s="107"/>
      <c r="U41" s="281"/>
      <c r="V41" s="134"/>
      <c r="W41" s="134"/>
    </row>
    <row r="42" spans="1:23" s="109" customFormat="1" ht="10.5" x14ac:dyDescent="0.25">
      <c r="B42" s="129" t="s">
        <v>350</v>
      </c>
      <c r="C42" s="130" t="s">
        <v>53</v>
      </c>
      <c r="D42" s="131"/>
      <c r="E42" s="85">
        <f>SUM(W34:W39)</f>
        <v>0</v>
      </c>
      <c r="F42" s="111"/>
      <c r="G42" s="132"/>
      <c r="H42" s="111"/>
      <c r="I42" s="133"/>
      <c r="J42" s="133"/>
      <c r="K42" s="133"/>
      <c r="L42" s="107"/>
      <c r="M42" s="107"/>
      <c r="N42" s="107"/>
      <c r="O42" s="107"/>
      <c r="P42" s="107"/>
      <c r="Q42" s="107"/>
      <c r="R42" s="107"/>
      <c r="S42" s="107"/>
      <c r="T42" s="107"/>
      <c r="U42" s="281"/>
      <c r="V42" s="134"/>
      <c r="W42" s="134"/>
    </row>
    <row r="43" spans="1:23" ht="10.5" x14ac:dyDescent="0.35"/>
    <row r="44" spans="1:23" ht="10.5" x14ac:dyDescent="0.35">
      <c r="W44" s="209"/>
    </row>
    <row r="45" spans="1:23" s="82" customFormat="1" ht="15" customHeight="1" x14ac:dyDescent="0.25">
      <c r="A45" s="81"/>
      <c r="B45" s="412" t="s">
        <v>582</v>
      </c>
      <c r="C45" s="101"/>
      <c r="D45" s="102"/>
      <c r="E45" s="103"/>
      <c r="F45" s="102"/>
      <c r="G45" s="101"/>
      <c r="H45" s="102"/>
      <c r="I45" s="281"/>
      <c r="J45" s="562"/>
      <c r="K45" s="562"/>
      <c r="L45" s="281"/>
      <c r="M45" s="598"/>
      <c r="N45" s="562"/>
      <c r="O45" s="562"/>
      <c r="P45" s="562"/>
      <c r="Q45" s="104"/>
      <c r="R45" s="104"/>
      <c r="S45" s="104"/>
      <c r="T45" s="104"/>
      <c r="U45" s="104"/>
      <c r="V45" s="104"/>
      <c r="W45" s="104"/>
    </row>
    <row r="46" spans="1:23" s="82" customFormat="1" ht="7.5" customHeight="1" x14ac:dyDescent="0.25">
      <c r="A46" s="81"/>
      <c r="B46" s="100"/>
      <c r="C46" s="101"/>
      <c r="D46" s="102"/>
      <c r="E46" s="103"/>
      <c r="F46" s="102"/>
      <c r="G46" s="101"/>
      <c r="H46" s="102"/>
      <c r="I46" s="281"/>
      <c r="J46" s="562"/>
      <c r="K46" s="562"/>
      <c r="L46" s="281"/>
      <c r="M46" s="598"/>
      <c r="N46" s="562"/>
      <c r="O46" s="562"/>
      <c r="P46" s="562"/>
      <c r="Q46" s="104"/>
      <c r="R46" s="104"/>
      <c r="S46" s="104"/>
      <c r="T46" s="104"/>
      <c r="U46" s="104"/>
      <c r="V46" s="104"/>
      <c r="W46" s="104"/>
    </row>
    <row r="47" spans="1:23" s="82" customFormat="1" ht="10.5" x14ac:dyDescent="0.25">
      <c r="A47" s="81"/>
      <c r="B47" s="100"/>
      <c r="C47" s="105" t="s">
        <v>539</v>
      </c>
      <c r="D47" s="102"/>
      <c r="E47" s="103"/>
      <c r="F47" s="102"/>
      <c r="G47" s="101"/>
      <c r="H47" s="102"/>
      <c r="I47" s="527"/>
      <c r="J47" s="562"/>
      <c r="K47" s="562"/>
      <c r="L47" s="527"/>
      <c r="M47" s="598"/>
      <c r="N47" s="562"/>
      <c r="O47" s="562"/>
      <c r="P47" s="562"/>
      <c r="Q47" s="104"/>
      <c r="R47" s="104"/>
      <c r="S47" s="104"/>
      <c r="T47" s="104"/>
      <c r="U47" s="104"/>
      <c r="V47" s="104"/>
      <c r="W47" s="104"/>
    </row>
    <row r="48" spans="1:23" ht="10.5" x14ac:dyDescent="0.25">
      <c r="B48" s="106" t="s">
        <v>2</v>
      </c>
      <c r="C48" s="92">
        <f>'Individu Form 2D ATMR Kredit'!H29</f>
        <v>0</v>
      </c>
      <c r="D48" s="102"/>
      <c r="E48" s="136"/>
      <c r="F48" s="102"/>
      <c r="G48" s="101"/>
      <c r="H48" s="102"/>
      <c r="I48" s="128"/>
      <c r="J48" s="128"/>
      <c r="K48" s="128"/>
      <c r="L48" s="529"/>
      <c r="M48" s="597"/>
      <c r="N48" s="567"/>
      <c r="O48" s="567"/>
      <c r="P48" s="567"/>
      <c r="Q48" s="529"/>
      <c r="R48" s="567"/>
      <c r="S48" s="597"/>
      <c r="T48" s="529"/>
      <c r="U48" s="108"/>
      <c r="V48" s="101"/>
      <c r="W48" s="101"/>
    </row>
    <row r="49" spans="1:23" ht="9.9" customHeight="1" x14ac:dyDescent="0.25">
      <c r="B49" s="100"/>
      <c r="C49" s="101"/>
      <c r="D49" s="102"/>
      <c r="E49" s="103"/>
      <c r="F49" s="102"/>
      <c r="G49" s="101"/>
      <c r="H49" s="102"/>
      <c r="I49" s="707"/>
      <c r="J49" s="707"/>
      <c r="K49" s="707"/>
      <c r="L49" s="707"/>
      <c r="M49" s="598"/>
      <c r="N49" s="562"/>
      <c r="O49" s="562"/>
      <c r="P49" s="562"/>
      <c r="Q49" s="107"/>
      <c r="R49" s="107"/>
      <c r="S49" s="107"/>
      <c r="T49" s="107"/>
      <c r="U49" s="108"/>
      <c r="V49" s="101"/>
      <c r="W49" s="101"/>
    </row>
    <row r="50" spans="1:23" s="109" customFormat="1" ht="22.5" customHeight="1" x14ac:dyDescent="0.25">
      <c r="B50" s="708" t="s">
        <v>345</v>
      </c>
      <c r="C50" s="705" t="s">
        <v>346</v>
      </c>
      <c r="D50" s="110"/>
      <c r="E50" s="705" t="s">
        <v>2</v>
      </c>
      <c r="F50" s="111"/>
      <c r="G50" s="705" t="s">
        <v>395</v>
      </c>
      <c r="H50" s="112"/>
      <c r="I50" s="710" t="s">
        <v>396</v>
      </c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2"/>
      <c r="U50" s="527"/>
      <c r="V50" s="705" t="s">
        <v>421</v>
      </c>
      <c r="W50" s="705" t="s">
        <v>411</v>
      </c>
    </row>
    <row r="51" spans="1:23" s="109" customFormat="1" ht="10.5" customHeight="1" x14ac:dyDescent="0.25">
      <c r="B51" s="709"/>
      <c r="C51" s="706"/>
      <c r="D51" s="110"/>
      <c r="E51" s="706"/>
      <c r="F51" s="111"/>
      <c r="G51" s="706"/>
      <c r="H51" s="113"/>
      <c r="I51" s="114">
        <v>0</v>
      </c>
      <c r="J51" s="114">
        <v>0.1</v>
      </c>
      <c r="K51" s="114">
        <v>0.15</v>
      </c>
      <c r="L51" s="114">
        <v>0.2</v>
      </c>
      <c r="M51" s="114">
        <v>0.25</v>
      </c>
      <c r="N51" s="114">
        <v>0.3</v>
      </c>
      <c r="O51" s="114">
        <v>0.35</v>
      </c>
      <c r="P51" s="114">
        <v>0.4</v>
      </c>
      <c r="Q51" s="114">
        <v>0.5</v>
      </c>
      <c r="R51" s="114">
        <v>0.75</v>
      </c>
      <c r="S51" s="114">
        <v>0.85</v>
      </c>
      <c r="T51" s="114">
        <v>1</v>
      </c>
      <c r="U51" s="527"/>
      <c r="V51" s="706"/>
      <c r="W51" s="706"/>
    </row>
    <row r="52" spans="1:23" s="109" customFormat="1" ht="10.5" x14ac:dyDescent="0.25">
      <c r="B52" s="115" t="s">
        <v>540</v>
      </c>
      <c r="C52" s="116" t="s">
        <v>541</v>
      </c>
      <c r="D52" s="110"/>
      <c r="E52" s="116" t="s">
        <v>542</v>
      </c>
      <c r="F52" s="111"/>
      <c r="G52" s="116" t="s">
        <v>544</v>
      </c>
      <c r="H52" s="113"/>
      <c r="I52" s="117" t="s">
        <v>545</v>
      </c>
      <c r="J52" s="117" t="s">
        <v>546</v>
      </c>
      <c r="K52" s="117" t="s">
        <v>547</v>
      </c>
      <c r="L52" s="117" t="s">
        <v>548</v>
      </c>
      <c r="M52" s="117" t="s">
        <v>549</v>
      </c>
      <c r="N52" s="117" t="s">
        <v>557</v>
      </c>
      <c r="O52" s="117" t="s">
        <v>550</v>
      </c>
      <c r="P52" s="117" t="s">
        <v>559</v>
      </c>
      <c r="Q52" s="117" t="s">
        <v>560</v>
      </c>
      <c r="R52" s="117" t="s">
        <v>561</v>
      </c>
      <c r="S52" s="116" t="s">
        <v>621</v>
      </c>
      <c r="T52" s="116" t="s">
        <v>622</v>
      </c>
      <c r="U52" s="562"/>
      <c r="V52" s="116" t="s">
        <v>623</v>
      </c>
      <c r="W52" s="116" t="s">
        <v>624</v>
      </c>
    </row>
    <row r="53" spans="1:23" ht="15" customHeight="1" x14ac:dyDescent="0.25">
      <c r="B53" s="106" t="s">
        <v>368</v>
      </c>
      <c r="C53" s="119">
        <v>0.2</v>
      </c>
      <c r="D53" s="137"/>
      <c r="E53" s="88"/>
      <c r="F53" s="102"/>
      <c r="G53" s="95"/>
      <c r="H53" s="120"/>
      <c r="I53" s="121"/>
      <c r="J53" s="121"/>
      <c r="K53" s="121"/>
      <c r="L53" s="122"/>
      <c r="M53" s="122"/>
      <c r="N53" s="122"/>
      <c r="O53" s="122"/>
      <c r="P53" s="122"/>
      <c r="Q53" s="122"/>
      <c r="R53" s="122"/>
      <c r="S53" s="122"/>
      <c r="T53" s="122"/>
      <c r="U53" s="108"/>
      <c r="V53" s="123">
        <f>C53*E53</f>
        <v>0</v>
      </c>
      <c r="W53" s="123">
        <f>C53*G53+I53*$I$51+J53*$J$51+K53*$K$51+L53*$L$51+M53*$M$51+N53*$N$51+O53*$O$51+P53*$P$51+Q53*$Q$51+R53*$R$51+S53*$S$51+T53*$T$51</f>
        <v>0</v>
      </c>
    </row>
    <row r="54" spans="1:23" ht="10.5" x14ac:dyDescent="0.25">
      <c r="B54" s="106" t="s">
        <v>372</v>
      </c>
      <c r="C54" s="138">
        <v>0.5</v>
      </c>
      <c r="D54" s="137"/>
      <c r="E54" s="86"/>
      <c r="F54" s="102"/>
      <c r="G54" s="93"/>
      <c r="H54" s="120"/>
      <c r="I54" s="139"/>
      <c r="J54" s="139"/>
      <c r="K54" s="139"/>
      <c r="L54" s="140"/>
      <c r="M54" s="140"/>
      <c r="N54" s="140"/>
      <c r="O54" s="140"/>
      <c r="P54" s="140"/>
      <c r="Q54" s="140"/>
      <c r="R54" s="140"/>
      <c r="S54" s="140"/>
      <c r="T54" s="140"/>
      <c r="U54" s="108"/>
      <c r="V54" s="123">
        <f>C54*E54</f>
        <v>0</v>
      </c>
      <c r="W54" s="123">
        <f t="shared" ref="W54:W57" si="2">C54*G54+I54*$I$51+J54*$J$51+K54*$K$51+L54*$L$51+M54*$M$51+N54*$N$51+O54*$O$51+P54*$P$51+Q54*$Q$51+R54*$R$51+S54*$S$51+T54*$T$51</f>
        <v>0</v>
      </c>
    </row>
    <row r="55" spans="1:23" ht="10.5" x14ac:dyDescent="0.25">
      <c r="B55" s="106" t="s">
        <v>371</v>
      </c>
      <c r="C55" s="141">
        <v>1</v>
      </c>
      <c r="D55" s="137"/>
      <c r="E55" s="88"/>
      <c r="F55" s="102"/>
      <c r="G55" s="95"/>
      <c r="H55" s="120"/>
      <c r="I55" s="121"/>
      <c r="J55" s="121"/>
      <c r="K55" s="121"/>
      <c r="L55" s="122"/>
      <c r="M55" s="122"/>
      <c r="N55" s="122"/>
      <c r="O55" s="122"/>
      <c r="P55" s="122"/>
      <c r="Q55" s="122"/>
      <c r="R55" s="122"/>
      <c r="S55" s="122"/>
      <c r="T55" s="122"/>
      <c r="U55" s="108"/>
      <c r="V55" s="123">
        <f>C55*E55</f>
        <v>0</v>
      </c>
      <c r="W55" s="123">
        <f t="shared" si="2"/>
        <v>0</v>
      </c>
    </row>
    <row r="56" spans="1:23" ht="10.5" x14ac:dyDescent="0.25">
      <c r="B56" s="106" t="s">
        <v>351</v>
      </c>
      <c r="C56" s="141">
        <v>1.5</v>
      </c>
      <c r="D56" s="137"/>
      <c r="E56" s="88"/>
      <c r="F56" s="102"/>
      <c r="G56" s="95"/>
      <c r="H56" s="120"/>
      <c r="I56" s="121"/>
      <c r="J56" s="121"/>
      <c r="K56" s="121"/>
      <c r="L56" s="122"/>
      <c r="M56" s="122"/>
      <c r="N56" s="122"/>
      <c r="O56" s="122"/>
      <c r="P56" s="122"/>
      <c r="Q56" s="122"/>
      <c r="R56" s="122"/>
      <c r="S56" s="122"/>
      <c r="T56" s="122"/>
      <c r="U56" s="108"/>
      <c r="V56" s="123">
        <f>C56*E56</f>
        <v>0</v>
      </c>
      <c r="W56" s="123">
        <f t="shared" si="2"/>
        <v>0</v>
      </c>
    </row>
    <row r="57" spans="1:23" ht="10.5" x14ac:dyDescent="0.25">
      <c r="B57" s="106" t="s">
        <v>353</v>
      </c>
      <c r="C57" s="141">
        <v>0.5</v>
      </c>
      <c r="D57" s="137"/>
      <c r="E57" s="88"/>
      <c r="F57" s="102"/>
      <c r="G57" s="95"/>
      <c r="H57" s="120"/>
      <c r="I57" s="121"/>
      <c r="J57" s="121"/>
      <c r="K57" s="121"/>
      <c r="L57" s="122"/>
      <c r="M57" s="122"/>
      <c r="N57" s="122"/>
      <c r="O57" s="122"/>
      <c r="P57" s="122"/>
      <c r="Q57" s="122"/>
      <c r="R57" s="122"/>
      <c r="S57" s="122"/>
      <c r="T57" s="122"/>
      <c r="U57" s="108"/>
      <c r="V57" s="123">
        <f>C57*E57</f>
        <v>0</v>
      </c>
      <c r="W57" s="123">
        <f t="shared" si="2"/>
        <v>0</v>
      </c>
    </row>
    <row r="58" spans="1:23" ht="9.9" customHeight="1" x14ac:dyDescent="0.25">
      <c r="B58" s="124"/>
      <c r="C58" s="125"/>
      <c r="D58" s="126"/>
      <c r="E58" s="127"/>
      <c r="F58" s="102"/>
      <c r="G58" s="125"/>
      <c r="H58" s="102"/>
      <c r="I58" s="128"/>
      <c r="J58" s="128"/>
      <c r="K58" s="128"/>
      <c r="L58" s="280"/>
      <c r="M58" s="597"/>
      <c r="N58" s="567"/>
      <c r="O58" s="567"/>
      <c r="P58" s="567"/>
      <c r="Q58" s="280"/>
      <c r="R58" s="567"/>
      <c r="S58" s="597"/>
      <c r="T58" s="280"/>
      <c r="U58" s="108"/>
      <c r="V58" s="101"/>
      <c r="W58" s="101"/>
    </row>
    <row r="59" spans="1:23" s="109" customFormat="1" ht="10.5" x14ac:dyDescent="0.25">
      <c r="B59" s="129" t="s">
        <v>349</v>
      </c>
      <c r="C59" s="130" t="s">
        <v>52</v>
      </c>
      <c r="D59" s="131"/>
      <c r="E59" s="85">
        <f>SUM(V53:V57)</f>
        <v>0</v>
      </c>
      <c r="F59" s="111"/>
      <c r="G59" s="132"/>
      <c r="H59" s="111"/>
      <c r="I59" s="133"/>
      <c r="J59" s="133"/>
      <c r="K59" s="133"/>
      <c r="L59" s="107"/>
      <c r="M59" s="107"/>
      <c r="N59" s="107"/>
      <c r="O59" s="107"/>
      <c r="P59" s="107"/>
      <c r="Q59" s="107"/>
      <c r="R59" s="107"/>
      <c r="S59" s="107"/>
      <c r="T59" s="107"/>
      <c r="U59" s="281"/>
      <c r="V59" s="134"/>
      <c r="W59" s="134"/>
    </row>
    <row r="60" spans="1:23" s="109" customFormat="1" ht="10.5" x14ac:dyDescent="0.25">
      <c r="B60" s="129" t="s">
        <v>350</v>
      </c>
      <c r="C60" s="130" t="s">
        <v>53</v>
      </c>
      <c r="D60" s="131"/>
      <c r="E60" s="85">
        <f>SUM(W53:W57)</f>
        <v>0</v>
      </c>
      <c r="F60" s="111"/>
      <c r="G60" s="132"/>
      <c r="H60" s="111"/>
      <c r="I60" s="133"/>
      <c r="J60" s="133"/>
      <c r="K60" s="133"/>
      <c r="L60" s="107"/>
      <c r="M60" s="107"/>
      <c r="N60" s="107"/>
      <c r="O60" s="107"/>
      <c r="P60" s="107"/>
      <c r="Q60" s="107"/>
      <c r="R60" s="107"/>
      <c r="S60" s="107"/>
      <c r="T60" s="107"/>
      <c r="U60" s="281"/>
      <c r="V60" s="134"/>
      <c r="W60" s="134"/>
    </row>
    <row r="61" spans="1:23" s="109" customFormat="1" ht="7.5" customHeight="1" x14ac:dyDescent="0.25">
      <c r="B61" s="147"/>
      <c r="C61" s="148"/>
      <c r="D61" s="131"/>
      <c r="E61" s="149"/>
      <c r="F61" s="111"/>
      <c r="G61" s="132"/>
      <c r="H61" s="111"/>
      <c r="I61" s="133"/>
      <c r="J61" s="133"/>
      <c r="K61" s="133"/>
      <c r="L61" s="107"/>
      <c r="M61" s="107"/>
      <c r="N61" s="107"/>
      <c r="O61" s="107"/>
      <c r="P61" s="107"/>
      <c r="Q61" s="107"/>
      <c r="R61" s="107"/>
      <c r="S61" s="107"/>
      <c r="T61" s="107"/>
      <c r="U61" s="281"/>
      <c r="V61" s="134"/>
      <c r="W61" s="134"/>
    </row>
    <row r="62" spans="1:23" ht="15" customHeight="1" x14ac:dyDescent="0.35">
      <c r="W62" s="81"/>
    </row>
    <row r="63" spans="1:23" s="82" customFormat="1" ht="13" x14ac:dyDescent="0.3">
      <c r="A63" s="81"/>
      <c r="B63" s="714" t="s">
        <v>583</v>
      </c>
      <c r="C63" s="714"/>
      <c r="D63" s="714"/>
      <c r="E63" s="714"/>
      <c r="F63" s="714"/>
      <c r="G63" s="714"/>
      <c r="H63" s="714"/>
      <c r="I63" s="714"/>
      <c r="J63" s="714"/>
      <c r="K63" s="714"/>
      <c r="L63" s="714"/>
      <c r="M63" s="714"/>
      <c r="N63" s="714"/>
      <c r="O63" s="714"/>
      <c r="P63" s="714"/>
      <c r="Q63" s="714"/>
      <c r="R63" s="714"/>
      <c r="S63" s="714"/>
      <c r="T63" s="714"/>
      <c r="U63" s="714"/>
      <c r="V63" s="714"/>
      <c r="W63" s="714"/>
    </row>
    <row r="64" spans="1:23" s="82" customFormat="1" ht="6" customHeight="1" x14ac:dyDescent="0.25">
      <c r="A64" s="81"/>
      <c r="B64" s="142"/>
      <c r="C64" s="142"/>
      <c r="D64" s="142"/>
      <c r="E64" s="142"/>
      <c r="F64" s="142"/>
      <c r="G64" s="142"/>
      <c r="H64" s="102"/>
      <c r="I64" s="281"/>
      <c r="J64" s="562"/>
      <c r="K64" s="562"/>
      <c r="L64" s="281"/>
      <c r="M64" s="598"/>
      <c r="N64" s="562"/>
      <c r="O64" s="562"/>
      <c r="P64" s="562"/>
      <c r="Q64" s="104"/>
      <c r="R64" s="104"/>
      <c r="S64" s="104"/>
      <c r="T64" s="104"/>
      <c r="U64" s="104"/>
      <c r="V64" s="104"/>
      <c r="W64" s="104"/>
    </row>
    <row r="65" spans="1:28" s="82" customFormat="1" ht="10.5" x14ac:dyDescent="0.25">
      <c r="A65" s="81"/>
      <c r="B65" s="100"/>
      <c r="C65" s="105" t="s">
        <v>539</v>
      </c>
      <c r="D65" s="102"/>
      <c r="E65" s="103"/>
      <c r="F65" s="102"/>
      <c r="G65" s="101"/>
      <c r="H65" s="102"/>
      <c r="I65" s="527"/>
      <c r="J65" s="562"/>
      <c r="K65" s="562"/>
      <c r="L65" s="527"/>
      <c r="M65" s="598"/>
      <c r="N65" s="562"/>
      <c r="O65" s="562"/>
      <c r="P65" s="562"/>
      <c r="Q65" s="104"/>
      <c r="R65" s="104"/>
      <c r="S65" s="104"/>
      <c r="T65" s="104"/>
      <c r="U65" s="104"/>
      <c r="V65" s="104"/>
      <c r="W65" s="104"/>
    </row>
    <row r="66" spans="1:28" ht="10.5" x14ac:dyDescent="0.25">
      <c r="B66" s="106" t="s">
        <v>2</v>
      </c>
      <c r="C66" s="92">
        <f>'Individu Form 2D ATMR Kredit'!H36</f>
        <v>0</v>
      </c>
      <c r="D66" s="102"/>
      <c r="E66" s="136"/>
      <c r="F66" s="102"/>
      <c r="G66" s="101"/>
      <c r="H66" s="102"/>
      <c r="I66" s="128"/>
      <c r="J66" s="128"/>
      <c r="K66" s="128"/>
      <c r="L66" s="529"/>
      <c r="M66" s="597"/>
      <c r="N66" s="567"/>
      <c r="O66" s="567"/>
      <c r="P66" s="567"/>
      <c r="Q66" s="529"/>
      <c r="R66" s="567"/>
      <c r="S66" s="597"/>
      <c r="T66" s="529"/>
      <c r="U66" s="108"/>
      <c r="V66" s="101"/>
      <c r="W66" s="101"/>
    </row>
    <row r="67" spans="1:28" ht="9.9" customHeight="1" x14ac:dyDescent="0.25">
      <c r="B67" s="100"/>
      <c r="C67" s="101"/>
      <c r="D67" s="102"/>
      <c r="E67" s="103"/>
      <c r="F67" s="102"/>
      <c r="G67" s="101"/>
      <c r="H67" s="102"/>
      <c r="I67" s="707"/>
      <c r="J67" s="707"/>
      <c r="K67" s="707"/>
      <c r="L67" s="707"/>
      <c r="M67" s="598"/>
      <c r="N67" s="562"/>
      <c r="O67" s="562"/>
      <c r="P67" s="562"/>
      <c r="Q67" s="107"/>
      <c r="R67" s="107"/>
      <c r="S67" s="107"/>
      <c r="T67" s="107"/>
      <c r="U67" s="108"/>
      <c r="V67" s="101"/>
      <c r="W67" s="101"/>
    </row>
    <row r="68" spans="1:28" s="109" customFormat="1" ht="22.5" customHeight="1" x14ac:dyDescent="0.25">
      <c r="B68" s="708" t="s">
        <v>345</v>
      </c>
      <c r="C68" s="705" t="s">
        <v>346</v>
      </c>
      <c r="D68" s="110"/>
      <c r="E68" s="705" t="s">
        <v>2</v>
      </c>
      <c r="F68" s="111"/>
      <c r="G68" s="705" t="s">
        <v>395</v>
      </c>
      <c r="H68" s="112"/>
      <c r="I68" s="710" t="s">
        <v>396</v>
      </c>
      <c r="J68" s="711"/>
      <c r="K68" s="711"/>
      <c r="L68" s="711"/>
      <c r="M68" s="711"/>
      <c r="N68" s="711"/>
      <c r="O68" s="711"/>
      <c r="P68" s="711"/>
      <c r="Q68" s="711"/>
      <c r="R68" s="711"/>
      <c r="S68" s="711"/>
      <c r="T68" s="712"/>
      <c r="U68" s="527"/>
      <c r="V68" s="705" t="s">
        <v>421</v>
      </c>
      <c r="W68" s="705" t="s">
        <v>411</v>
      </c>
    </row>
    <row r="69" spans="1:28" s="109" customFormat="1" ht="10.5" x14ac:dyDescent="0.25">
      <c r="B69" s="709"/>
      <c r="C69" s="706"/>
      <c r="D69" s="110"/>
      <c r="E69" s="706"/>
      <c r="F69" s="111"/>
      <c r="G69" s="706"/>
      <c r="H69" s="113"/>
      <c r="I69" s="114">
        <v>0</v>
      </c>
      <c r="J69" s="114">
        <v>0.1</v>
      </c>
      <c r="K69" s="114">
        <v>0.15</v>
      </c>
      <c r="L69" s="114">
        <v>0.2</v>
      </c>
      <c r="M69" s="114">
        <v>0.25</v>
      </c>
      <c r="N69" s="114">
        <v>0.3</v>
      </c>
      <c r="O69" s="114">
        <v>0.35</v>
      </c>
      <c r="P69" s="114">
        <v>0.4</v>
      </c>
      <c r="Q69" s="114">
        <v>0.5</v>
      </c>
      <c r="R69" s="114">
        <v>0.75</v>
      </c>
      <c r="S69" s="114">
        <v>0.85</v>
      </c>
      <c r="T69" s="114">
        <v>1</v>
      </c>
      <c r="U69" s="527"/>
      <c r="V69" s="706"/>
      <c r="W69" s="706"/>
    </row>
    <row r="70" spans="1:28" s="109" customFormat="1" ht="10.5" x14ac:dyDescent="0.25">
      <c r="B70" s="115" t="s">
        <v>540</v>
      </c>
      <c r="C70" s="116" t="s">
        <v>541</v>
      </c>
      <c r="D70" s="110"/>
      <c r="E70" s="116" t="s">
        <v>542</v>
      </c>
      <c r="F70" s="111"/>
      <c r="G70" s="116" t="s">
        <v>544</v>
      </c>
      <c r="H70" s="113"/>
      <c r="I70" s="117" t="s">
        <v>545</v>
      </c>
      <c r="J70" s="117" t="s">
        <v>546</v>
      </c>
      <c r="K70" s="117" t="s">
        <v>547</v>
      </c>
      <c r="L70" s="117" t="s">
        <v>548</v>
      </c>
      <c r="M70" s="117" t="s">
        <v>549</v>
      </c>
      <c r="N70" s="117" t="s">
        <v>557</v>
      </c>
      <c r="O70" s="117" t="s">
        <v>550</v>
      </c>
      <c r="P70" s="117" t="s">
        <v>559</v>
      </c>
      <c r="Q70" s="117" t="s">
        <v>560</v>
      </c>
      <c r="R70" s="117" t="s">
        <v>561</v>
      </c>
      <c r="S70" s="116" t="s">
        <v>621</v>
      </c>
      <c r="T70" s="116" t="s">
        <v>622</v>
      </c>
      <c r="U70" s="562"/>
      <c r="V70" s="116" t="s">
        <v>623</v>
      </c>
      <c r="W70" s="116" t="s">
        <v>624</v>
      </c>
    </row>
    <row r="71" spans="1:28" ht="15" customHeight="1" x14ac:dyDescent="0.25">
      <c r="B71" s="143" t="s">
        <v>354</v>
      </c>
      <c r="C71" s="119">
        <v>0</v>
      </c>
      <c r="D71" s="144"/>
      <c r="E71" s="145"/>
      <c r="F71" s="102"/>
      <c r="G71" s="145"/>
      <c r="H71" s="120"/>
      <c r="I71" s="146"/>
      <c r="J71" s="146"/>
      <c r="K71" s="146"/>
      <c r="L71" s="140"/>
      <c r="M71" s="140"/>
      <c r="N71" s="140"/>
      <c r="O71" s="140"/>
      <c r="P71" s="140"/>
      <c r="Q71" s="140"/>
      <c r="R71" s="140"/>
      <c r="S71" s="140"/>
      <c r="T71" s="140"/>
      <c r="U71" s="108"/>
      <c r="V71" s="123">
        <f t="shared" ref="V71:V77" si="3">C71*E71</f>
        <v>0</v>
      </c>
      <c r="W71" s="123">
        <f>C71*G71+I71*$I$69+J71*$J$69+K71*$K$69+L71*$L$69+M71*$M$69+N71*$N$69+O71*$O$69+P71*$P$69+Q71*$Q$69+R71*$R$69+S71*$S$69+T71*$T$69</f>
        <v>0</v>
      </c>
      <c r="Y71" s="724"/>
      <c r="Z71" s="724"/>
      <c r="AA71" s="724"/>
      <c r="AB71" s="724"/>
    </row>
    <row r="72" spans="1:28" ht="15" customHeight="1" x14ac:dyDescent="0.25">
      <c r="B72" s="106" t="s">
        <v>368</v>
      </c>
      <c r="C72" s="119">
        <v>0.2</v>
      </c>
      <c r="D72" s="137"/>
      <c r="E72" s="88"/>
      <c r="F72" s="102"/>
      <c r="G72" s="95"/>
      <c r="H72" s="120"/>
      <c r="I72" s="121"/>
      <c r="J72" s="121"/>
      <c r="K72" s="121"/>
      <c r="L72" s="140"/>
      <c r="M72" s="140"/>
      <c r="N72" s="140"/>
      <c r="O72" s="140"/>
      <c r="P72" s="140"/>
      <c r="Q72" s="140"/>
      <c r="R72" s="140"/>
      <c r="S72" s="140"/>
      <c r="T72" s="140"/>
      <c r="U72" s="108"/>
      <c r="V72" s="123">
        <f t="shared" si="3"/>
        <v>0</v>
      </c>
      <c r="W72" s="123">
        <f t="shared" ref="W72:W77" si="4">C72*G72+I72*$I$69+J72*$J$69+K72*$K$69+L72*$L$69+M72*$M$69+N72*$N$69+O72*$O$69+P72*$P$69+Q72*$Q$69+R72*$R$69+S72*$S$69+T72*$T$69</f>
        <v>0</v>
      </c>
      <c r="Y72" s="724"/>
      <c r="Z72" s="724"/>
      <c r="AA72" s="724"/>
      <c r="AB72" s="724"/>
    </row>
    <row r="73" spans="1:28" ht="15" customHeight="1" x14ac:dyDescent="0.25">
      <c r="B73" s="455" t="s">
        <v>369</v>
      </c>
      <c r="C73" s="456">
        <v>0.3</v>
      </c>
      <c r="D73" s="137"/>
      <c r="E73" s="88"/>
      <c r="F73" s="102"/>
      <c r="G73" s="95"/>
      <c r="H73" s="120"/>
      <c r="I73" s="121"/>
      <c r="J73" s="121"/>
      <c r="K73" s="121"/>
      <c r="L73" s="140"/>
      <c r="M73" s="140"/>
      <c r="N73" s="140"/>
      <c r="O73" s="140"/>
      <c r="P73" s="140"/>
      <c r="Q73" s="140"/>
      <c r="R73" s="140"/>
      <c r="S73" s="140"/>
      <c r="T73" s="140"/>
      <c r="U73" s="108"/>
      <c r="V73" s="123">
        <f t="shared" si="3"/>
        <v>0</v>
      </c>
      <c r="W73" s="123">
        <f t="shared" si="4"/>
        <v>0</v>
      </c>
      <c r="Y73" s="724"/>
      <c r="Z73" s="724"/>
      <c r="AA73" s="724"/>
      <c r="AB73" s="724"/>
    </row>
    <row r="74" spans="1:28" ht="12.75" customHeight="1" x14ac:dyDescent="0.25">
      <c r="B74" s="153" t="s">
        <v>370</v>
      </c>
      <c r="C74" s="138">
        <v>0.5</v>
      </c>
      <c r="D74" s="137"/>
      <c r="E74" s="86"/>
      <c r="F74" s="102"/>
      <c r="G74" s="93"/>
      <c r="H74" s="120"/>
      <c r="I74" s="139"/>
      <c r="J74" s="139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08"/>
      <c r="V74" s="123">
        <f t="shared" si="3"/>
        <v>0</v>
      </c>
      <c r="W74" s="123">
        <f t="shared" si="4"/>
        <v>0</v>
      </c>
      <c r="Y74" s="724"/>
      <c r="Z74" s="724"/>
      <c r="AA74" s="724"/>
      <c r="AB74" s="724"/>
    </row>
    <row r="75" spans="1:28" ht="10.5" x14ac:dyDescent="0.25">
      <c r="B75" s="153" t="s">
        <v>371</v>
      </c>
      <c r="C75" s="141">
        <v>1</v>
      </c>
      <c r="D75" s="137"/>
      <c r="E75" s="86"/>
      <c r="F75" s="102"/>
      <c r="G75" s="93"/>
      <c r="H75" s="120"/>
      <c r="I75" s="139"/>
      <c r="J75" s="139"/>
      <c r="K75" s="139"/>
      <c r="L75" s="140"/>
      <c r="M75" s="140"/>
      <c r="N75" s="140"/>
      <c r="O75" s="140"/>
      <c r="P75" s="140"/>
      <c r="Q75" s="140"/>
      <c r="R75" s="140"/>
      <c r="S75" s="140"/>
      <c r="T75" s="140"/>
      <c r="U75" s="108"/>
      <c r="V75" s="123">
        <f t="shared" si="3"/>
        <v>0</v>
      </c>
      <c r="W75" s="123">
        <f t="shared" si="4"/>
        <v>0</v>
      </c>
      <c r="Y75" s="724"/>
      <c r="Z75" s="724"/>
      <c r="AA75" s="724"/>
      <c r="AB75" s="724"/>
    </row>
    <row r="76" spans="1:28" ht="10.5" x14ac:dyDescent="0.25">
      <c r="B76" s="106" t="s">
        <v>351</v>
      </c>
      <c r="C76" s="141">
        <v>1.5</v>
      </c>
      <c r="D76" s="137"/>
      <c r="E76" s="88"/>
      <c r="F76" s="102"/>
      <c r="G76" s="95"/>
      <c r="H76" s="120"/>
      <c r="I76" s="121"/>
      <c r="J76" s="121"/>
      <c r="K76" s="121"/>
      <c r="L76" s="140"/>
      <c r="M76" s="140"/>
      <c r="N76" s="140"/>
      <c r="O76" s="140"/>
      <c r="P76" s="140"/>
      <c r="Q76" s="140"/>
      <c r="R76" s="140"/>
      <c r="S76" s="140"/>
      <c r="T76" s="140"/>
      <c r="U76" s="108"/>
      <c r="V76" s="123">
        <f t="shared" si="3"/>
        <v>0</v>
      </c>
      <c r="W76" s="123">
        <f t="shared" si="4"/>
        <v>0</v>
      </c>
      <c r="Y76" s="724"/>
      <c r="Z76" s="724"/>
      <c r="AA76" s="724"/>
      <c r="AB76" s="724"/>
    </row>
    <row r="77" spans="1:28" ht="10.5" x14ac:dyDescent="0.25">
      <c r="B77" s="106" t="s">
        <v>352</v>
      </c>
      <c r="C77" s="141">
        <v>0.5</v>
      </c>
      <c r="D77" s="137"/>
      <c r="E77" s="88"/>
      <c r="F77" s="102"/>
      <c r="G77" s="95"/>
      <c r="H77" s="120"/>
      <c r="I77" s="121"/>
      <c r="J77" s="121"/>
      <c r="K77" s="121"/>
      <c r="L77" s="122"/>
      <c r="M77" s="122"/>
      <c r="N77" s="122"/>
      <c r="O77" s="122"/>
      <c r="P77" s="122"/>
      <c r="Q77" s="122"/>
      <c r="R77" s="122"/>
      <c r="S77" s="122"/>
      <c r="T77" s="140"/>
      <c r="U77" s="108"/>
      <c r="V77" s="123">
        <f t="shared" si="3"/>
        <v>0</v>
      </c>
      <c r="W77" s="123">
        <f t="shared" si="4"/>
        <v>0</v>
      </c>
      <c r="Y77" s="724"/>
      <c r="Z77" s="724"/>
      <c r="AA77" s="724"/>
      <c r="AB77" s="724"/>
    </row>
    <row r="78" spans="1:28" ht="9.9" customHeight="1" x14ac:dyDescent="0.25">
      <c r="B78" s="124"/>
      <c r="C78" s="125"/>
      <c r="D78" s="126"/>
      <c r="E78" s="127"/>
      <c r="F78" s="102"/>
      <c r="G78" s="125"/>
      <c r="H78" s="102"/>
      <c r="I78" s="128"/>
      <c r="J78" s="128"/>
      <c r="K78" s="128"/>
      <c r="L78" s="280"/>
      <c r="M78" s="597"/>
      <c r="N78" s="567"/>
      <c r="O78" s="567"/>
      <c r="P78" s="567"/>
      <c r="Q78" s="280"/>
      <c r="R78" s="567"/>
      <c r="S78" s="597"/>
      <c r="T78" s="280"/>
      <c r="U78" s="108"/>
      <c r="V78" s="101"/>
      <c r="W78" s="101"/>
    </row>
    <row r="79" spans="1:28" ht="10.5" x14ac:dyDescent="0.25">
      <c r="B79" s="129" t="s">
        <v>349</v>
      </c>
      <c r="C79" s="130" t="s">
        <v>52</v>
      </c>
      <c r="D79" s="131"/>
      <c r="E79" s="85">
        <f>SUM(V71:V77)</f>
        <v>0</v>
      </c>
      <c r="F79" s="102"/>
      <c r="H79" s="102"/>
      <c r="I79" s="128"/>
      <c r="J79" s="128"/>
      <c r="K79" s="128"/>
      <c r="L79" s="280"/>
      <c r="M79" s="597"/>
      <c r="N79" s="567"/>
      <c r="O79" s="567"/>
      <c r="P79" s="567"/>
      <c r="Q79" s="280"/>
      <c r="R79" s="567"/>
      <c r="S79" s="597"/>
      <c r="T79" s="280"/>
      <c r="U79" s="108"/>
      <c r="V79" s="101"/>
      <c r="W79" s="101"/>
    </row>
    <row r="80" spans="1:28" ht="10.5" x14ac:dyDescent="0.25">
      <c r="B80" s="129" t="s">
        <v>350</v>
      </c>
      <c r="C80" s="130" t="s">
        <v>53</v>
      </c>
      <c r="D80" s="131"/>
      <c r="E80" s="85">
        <f>SUM(W71:W77)</f>
        <v>0</v>
      </c>
      <c r="F80" s="111"/>
      <c r="G80" s="104"/>
      <c r="H80" s="131"/>
      <c r="I80" s="155"/>
      <c r="J80" s="155"/>
      <c r="K80" s="155"/>
      <c r="L80" s="279"/>
      <c r="M80" s="596"/>
      <c r="N80" s="568"/>
      <c r="O80" s="568"/>
      <c r="P80" s="568"/>
      <c r="Q80" s="279"/>
      <c r="R80" s="568"/>
      <c r="S80" s="596"/>
      <c r="T80" s="279"/>
      <c r="U80" s="206"/>
      <c r="V80" s="91"/>
      <c r="W80" s="91"/>
      <c r="X80" s="82"/>
    </row>
    <row r="81" spans="1:24" ht="10.5" x14ac:dyDescent="0.25">
      <c r="B81" s="147"/>
      <c r="C81" s="148"/>
      <c r="D81" s="131"/>
      <c r="E81" s="149"/>
      <c r="F81" s="111"/>
      <c r="G81" s="104"/>
      <c r="H81" s="131"/>
      <c r="I81" s="155"/>
      <c r="J81" s="155"/>
      <c r="K81" s="155"/>
      <c r="L81" s="279"/>
      <c r="M81" s="596"/>
      <c r="N81" s="568"/>
      <c r="O81" s="568"/>
      <c r="P81" s="568"/>
      <c r="Q81" s="279"/>
      <c r="R81" s="568"/>
      <c r="S81" s="596"/>
      <c r="T81" s="279"/>
      <c r="U81" s="206"/>
      <c r="V81" s="91"/>
      <c r="W81" s="91"/>
      <c r="X81" s="82"/>
    </row>
    <row r="82" spans="1:24" ht="10.5" x14ac:dyDescent="0.35">
      <c r="G82" s="104"/>
      <c r="H82" s="82"/>
      <c r="I82" s="82"/>
      <c r="J82" s="82"/>
      <c r="K82" s="82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405"/>
      <c r="X82" s="82"/>
    </row>
    <row r="83" spans="1:24" s="82" customFormat="1" ht="15" customHeight="1" x14ac:dyDescent="0.25">
      <c r="A83" s="81"/>
      <c r="B83" s="414" t="s">
        <v>584</v>
      </c>
      <c r="C83" s="101"/>
      <c r="D83" s="102"/>
      <c r="E83" s="103"/>
      <c r="F83" s="102"/>
      <c r="G83" s="101"/>
      <c r="H83" s="102"/>
      <c r="I83" s="281"/>
      <c r="J83" s="562"/>
      <c r="K83" s="562"/>
      <c r="L83" s="281"/>
      <c r="M83" s="598"/>
      <c r="N83" s="562"/>
      <c r="O83" s="562"/>
      <c r="P83" s="562"/>
      <c r="Q83" s="104"/>
      <c r="R83" s="104"/>
      <c r="S83" s="104"/>
      <c r="T83" s="104"/>
      <c r="U83" s="104"/>
      <c r="V83" s="104"/>
      <c r="W83" s="104"/>
    </row>
    <row r="84" spans="1:24" s="82" customFormat="1" ht="7.5" customHeight="1" x14ac:dyDescent="0.25">
      <c r="A84" s="81"/>
      <c r="B84" s="100"/>
      <c r="C84" s="101"/>
      <c r="D84" s="102"/>
      <c r="E84" s="103"/>
      <c r="F84" s="102"/>
      <c r="G84" s="101"/>
      <c r="H84" s="102"/>
      <c r="I84" s="281"/>
      <c r="J84" s="562"/>
      <c r="K84" s="562"/>
      <c r="L84" s="281"/>
      <c r="M84" s="598"/>
      <c r="N84" s="562"/>
      <c r="O84" s="562"/>
      <c r="P84" s="562"/>
      <c r="Q84" s="104"/>
      <c r="R84" s="104"/>
      <c r="S84" s="104"/>
      <c r="T84" s="104"/>
      <c r="U84" s="104"/>
      <c r="V84" s="104"/>
      <c r="W84" s="104"/>
    </row>
    <row r="85" spans="1:24" s="82" customFormat="1" ht="15" customHeight="1" x14ac:dyDescent="0.25">
      <c r="A85" s="81"/>
      <c r="B85" s="100"/>
      <c r="C85" s="105" t="s">
        <v>539</v>
      </c>
      <c r="D85" s="102"/>
      <c r="E85" s="103"/>
      <c r="F85" s="102"/>
      <c r="G85" s="101"/>
      <c r="H85" s="102"/>
      <c r="I85" s="527"/>
      <c r="J85" s="562"/>
      <c r="K85" s="562"/>
      <c r="L85" s="527"/>
      <c r="M85" s="598"/>
      <c r="N85" s="562"/>
      <c r="O85" s="562"/>
      <c r="P85" s="562"/>
      <c r="Q85" s="104"/>
      <c r="R85" s="104"/>
      <c r="S85" s="104"/>
      <c r="T85" s="104"/>
      <c r="U85" s="104"/>
      <c r="V85" s="104"/>
      <c r="W85" s="104"/>
    </row>
    <row r="86" spans="1:24" ht="10.5" x14ac:dyDescent="0.25">
      <c r="B86" s="106" t="s">
        <v>2</v>
      </c>
      <c r="C86" s="92">
        <f>'Individu Form 2D ATMR Kredit'!H44</f>
        <v>0</v>
      </c>
      <c r="D86" s="102"/>
      <c r="E86" s="136"/>
      <c r="F86" s="102"/>
      <c r="G86" s="101"/>
      <c r="H86" s="102"/>
      <c r="I86" s="128"/>
      <c r="J86" s="128"/>
      <c r="K86" s="128"/>
      <c r="L86" s="529"/>
      <c r="M86" s="597"/>
      <c r="N86" s="567"/>
      <c r="O86" s="567"/>
      <c r="P86" s="567"/>
      <c r="Q86" s="529"/>
      <c r="R86" s="567"/>
      <c r="S86" s="597"/>
      <c r="T86" s="529"/>
      <c r="U86" s="108"/>
      <c r="V86" s="101"/>
      <c r="W86" s="101"/>
    </row>
    <row r="87" spans="1:24" ht="10.5" x14ac:dyDescent="0.25">
      <c r="B87" s="100"/>
      <c r="C87" s="101"/>
      <c r="D87" s="102"/>
      <c r="E87" s="103"/>
      <c r="F87" s="102"/>
      <c r="G87" s="101"/>
      <c r="H87" s="102"/>
      <c r="I87" s="707"/>
      <c r="J87" s="707"/>
      <c r="K87" s="707"/>
      <c r="L87" s="707"/>
      <c r="M87" s="598"/>
      <c r="N87" s="562"/>
      <c r="O87" s="562"/>
      <c r="P87" s="562"/>
      <c r="Q87" s="107"/>
      <c r="R87" s="107"/>
      <c r="S87" s="107"/>
      <c r="T87" s="107"/>
      <c r="U87" s="108"/>
      <c r="V87" s="101"/>
      <c r="W87" s="101"/>
    </row>
    <row r="88" spans="1:24" s="109" customFormat="1" ht="23.25" customHeight="1" x14ac:dyDescent="0.25">
      <c r="B88" s="708" t="s">
        <v>345</v>
      </c>
      <c r="C88" s="705" t="s">
        <v>346</v>
      </c>
      <c r="D88" s="110"/>
      <c r="E88" s="705" t="s">
        <v>2</v>
      </c>
      <c r="F88" s="111"/>
      <c r="G88" s="705" t="s">
        <v>395</v>
      </c>
      <c r="H88" s="112"/>
      <c r="I88" s="710" t="s">
        <v>396</v>
      </c>
      <c r="J88" s="711"/>
      <c r="K88" s="711"/>
      <c r="L88" s="711"/>
      <c r="M88" s="711"/>
      <c r="N88" s="711"/>
      <c r="O88" s="711"/>
      <c r="P88" s="711"/>
      <c r="Q88" s="711"/>
      <c r="R88" s="711"/>
      <c r="S88" s="711"/>
      <c r="T88" s="712"/>
      <c r="U88" s="527"/>
      <c r="V88" s="705" t="s">
        <v>421</v>
      </c>
      <c r="W88" s="705" t="s">
        <v>411</v>
      </c>
    </row>
    <row r="89" spans="1:24" s="109" customFormat="1" ht="10.5" x14ac:dyDescent="0.25">
      <c r="B89" s="709"/>
      <c r="C89" s="706"/>
      <c r="D89" s="110"/>
      <c r="E89" s="706"/>
      <c r="F89" s="111"/>
      <c r="G89" s="706"/>
      <c r="H89" s="113"/>
      <c r="I89" s="114">
        <v>0</v>
      </c>
      <c r="J89" s="114">
        <v>0.1</v>
      </c>
      <c r="K89" s="114">
        <v>0.15</v>
      </c>
      <c r="L89" s="114">
        <v>0.2</v>
      </c>
      <c r="M89" s="114">
        <v>0.25</v>
      </c>
      <c r="N89" s="114">
        <v>0.3</v>
      </c>
      <c r="O89" s="114">
        <v>0.35</v>
      </c>
      <c r="P89" s="114">
        <v>0.4</v>
      </c>
      <c r="Q89" s="114">
        <v>0.5</v>
      </c>
      <c r="R89" s="114">
        <v>0.75</v>
      </c>
      <c r="S89" s="114">
        <v>0.85</v>
      </c>
      <c r="T89" s="114">
        <v>1</v>
      </c>
      <c r="U89" s="527"/>
      <c r="V89" s="706"/>
      <c r="W89" s="706"/>
    </row>
    <row r="90" spans="1:24" s="109" customFormat="1" ht="10.5" x14ac:dyDescent="0.25">
      <c r="B90" s="115" t="s">
        <v>540</v>
      </c>
      <c r="C90" s="116" t="s">
        <v>541</v>
      </c>
      <c r="D90" s="110"/>
      <c r="E90" s="116" t="s">
        <v>542</v>
      </c>
      <c r="F90" s="111"/>
      <c r="G90" s="116" t="s">
        <v>544</v>
      </c>
      <c r="H90" s="113"/>
      <c r="I90" s="117" t="s">
        <v>545</v>
      </c>
      <c r="J90" s="117" t="s">
        <v>546</v>
      </c>
      <c r="K90" s="117" t="s">
        <v>547</v>
      </c>
      <c r="L90" s="117" t="s">
        <v>548</v>
      </c>
      <c r="M90" s="117" t="s">
        <v>549</v>
      </c>
      <c r="N90" s="117" t="s">
        <v>557</v>
      </c>
      <c r="O90" s="117" t="s">
        <v>550</v>
      </c>
      <c r="P90" s="117" t="s">
        <v>559</v>
      </c>
      <c r="Q90" s="117" t="s">
        <v>560</v>
      </c>
      <c r="R90" s="117" t="s">
        <v>561</v>
      </c>
      <c r="S90" s="116" t="s">
        <v>621</v>
      </c>
      <c r="T90" s="116" t="s">
        <v>622</v>
      </c>
      <c r="U90" s="562"/>
      <c r="V90" s="116" t="s">
        <v>623</v>
      </c>
      <c r="W90" s="116" t="s">
        <v>624</v>
      </c>
    </row>
    <row r="91" spans="1:24" s="109" customFormat="1" ht="10.5" x14ac:dyDescent="0.25">
      <c r="B91" s="470" t="s">
        <v>459</v>
      </c>
      <c r="C91" s="316"/>
      <c r="D91" s="110"/>
      <c r="E91" s="316"/>
      <c r="F91" s="111"/>
      <c r="G91" s="316"/>
      <c r="H91" s="113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466"/>
      <c r="V91" s="316"/>
      <c r="W91" s="316"/>
    </row>
    <row r="92" spans="1:24" ht="15" customHeight="1" x14ac:dyDescent="0.25">
      <c r="B92" s="555" t="s">
        <v>355</v>
      </c>
      <c r="C92" s="556">
        <v>0.2</v>
      </c>
      <c r="D92" s="137"/>
      <c r="E92" s="88"/>
      <c r="F92" s="102"/>
      <c r="G92" s="95"/>
      <c r="H92" s="120"/>
      <c r="I92" s="121"/>
      <c r="J92" s="121"/>
      <c r="K92" s="121"/>
      <c r="L92" s="122"/>
      <c r="M92" s="122"/>
      <c r="N92" s="122"/>
      <c r="O92" s="122"/>
      <c r="P92" s="122"/>
      <c r="Q92" s="122"/>
      <c r="R92" s="122"/>
      <c r="S92" s="122"/>
      <c r="T92" s="122"/>
      <c r="U92" s="108"/>
      <c r="V92" s="123">
        <f t="shared" ref="V92:V102" si="5">C92*E92</f>
        <v>0</v>
      </c>
      <c r="W92" s="123">
        <f>C92*G92+I92*$I$89+J92*$J$89+K92*$K$89+L92*$L$89+M92*$M$89+N92*$N$89+O92*$O$89+P92*$P$89+Q92*$Q$89+R92*$R$89+S92*$S$89+T92*$T$89</f>
        <v>0</v>
      </c>
    </row>
    <row r="93" spans="1:24" ht="10.5" x14ac:dyDescent="0.25">
      <c r="B93" s="555" t="s">
        <v>356</v>
      </c>
      <c r="C93" s="557">
        <v>0.5</v>
      </c>
      <c r="D93" s="137"/>
      <c r="E93" s="86"/>
      <c r="F93" s="102"/>
      <c r="G93" s="93"/>
      <c r="H93" s="120"/>
      <c r="I93" s="139"/>
      <c r="J93" s="139"/>
      <c r="K93" s="139"/>
      <c r="L93" s="140"/>
      <c r="M93" s="140"/>
      <c r="N93" s="140"/>
      <c r="O93" s="140"/>
      <c r="P93" s="140"/>
      <c r="Q93" s="140"/>
      <c r="R93" s="140"/>
      <c r="S93" s="140"/>
      <c r="T93" s="140"/>
      <c r="U93" s="108"/>
      <c r="V93" s="123">
        <f t="shared" si="5"/>
        <v>0</v>
      </c>
      <c r="W93" s="123">
        <f t="shared" ref="W93:W98" si="6">C93*G93+I93*$I$89+J93*$J$89+K93*$K$89+L93*$L$89+M93*$M$89+N93*$N$89+O93*$O$89+P93*$P$89+Q93*$Q$89+R93*$R$89+S93*$S$89+T93*$T$89</f>
        <v>0</v>
      </c>
    </row>
    <row r="94" spans="1:24" ht="10.5" x14ac:dyDescent="0.25">
      <c r="B94" s="555" t="s">
        <v>357</v>
      </c>
      <c r="C94" s="560">
        <v>1</v>
      </c>
      <c r="D94" s="137"/>
      <c r="E94" s="86"/>
      <c r="F94" s="102"/>
      <c r="G94" s="93"/>
      <c r="H94" s="120"/>
      <c r="I94" s="139"/>
      <c r="J94" s="139"/>
      <c r="K94" s="139"/>
      <c r="L94" s="140"/>
      <c r="M94" s="140"/>
      <c r="N94" s="140"/>
      <c r="O94" s="140"/>
      <c r="P94" s="140"/>
      <c r="Q94" s="140"/>
      <c r="R94" s="140"/>
      <c r="S94" s="140"/>
      <c r="T94" s="140"/>
      <c r="U94" s="108"/>
      <c r="V94" s="123">
        <f t="shared" si="5"/>
        <v>0</v>
      </c>
      <c r="W94" s="123">
        <f t="shared" si="6"/>
        <v>0</v>
      </c>
    </row>
    <row r="95" spans="1:24" ht="10.5" x14ac:dyDescent="0.25">
      <c r="B95" s="555" t="s">
        <v>358</v>
      </c>
      <c r="C95" s="560">
        <v>1.5</v>
      </c>
      <c r="D95" s="137"/>
      <c r="E95" s="88"/>
      <c r="F95" s="102"/>
      <c r="G95" s="95"/>
      <c r="H95" s="120"/>
      <c r="I95" s="121"/>
      <c r="J95" s="121"/>
      <c r="K95" s="121"/>
      <c r="L95" s="122"/>
      <c r="M95" s="122"/>
      <c r="N95" s="122"/>
      <c r="O95" s="122"/>
      <c r="P95" s="122"/>
      <c r="Q95" s="122"/>
      <c r="R95" s="122"/>
      <c r="S95" s="122"/>
      <c r="T95" s="122"/>
      <c r="U95" s="108"/>
      <c r="V95" s="123">
        <f t="shared" si="5"/>
        <v>0</v>
      </c>
      <c r="W95" s="123">
        <f t="shared" si="6"/>
        <v>0</v>
      </c>
    </row>
    <row r="96" spans="1:24" ht="10.5" x14ac:dyDescent="0.25">
      <c r="B96" s="555" t="s">
        <v>373</v>
      </c>
      <c r="C96" s="560">
        <v>0.2</v>
      </c>
      <c r="D96" s="137"/>
      <c r="E96" s="88"/>
      <c r="F96" s="102"/>
      <c r="G96" s="95"/>
      <c r="H96" s="120"/>
      <c r="I96" s="121"/>
      <c r="J96" s="121"/>
      <c r="K96" s="121"/>
      <c r="L96" s="122"/>
      <c r="M96" s="122"/>
      <c r="N96" s="122"/>
      <c r="O96" s="122"/>
      <c r="P96" s="122"/>
      <c r="Q96" s="122"/>
      <c r="R96" s="122"/>
      <c r="S96" s="122"/>
      <c r="T96" s="122"/>
      <c r="U96" s="108"/>
      <c r="V96" s="123">
        <f t="shared" si="5"/>
        <v>0</v>
      </c>
      <c r="W96" s="123">
        <f t="shared" si="6"/>
        <v>0</v>
      </c>
    </row>
    <row r="97" spans="1:23" ht="10.5" x14ac:dyDescent="0.25">
      <c r="B97" s="555" t="s">
        <v>371</v>
      </c>
      <c r="C97" s="560">
        <v>0.5</v>
      </c>
      <c r="D97" s="137"/>
      <c r="E97" s="88"/>
      <c r="F97" s="102"/>
      <c r="G97" s="95"/>
      <c r="H97" s="120"/>
      <c r="I97" s="121"/>
      <c r="J97" s="121"/>
      <c r="K97" s="121"/>
      <c r="L97" s="122"/>
      <c r="M97" s="122"/>
      <c r="N97" s="122"/>
      <c r="O97" s="122"/>
      <c r="P97" s="122"/>
      <c r="Q97" s="122"/>
      <c r="R97" s="122"/>
      <c r="S97" s="122"/>
      <c r="T97" s="122"/>
      <c r="U97" s="108"/>
      <c r="V97" s="123">
        <f t="shared" si="5"/>
        <v>0</v>
      </c>
      <c r="W97" s="123">
        <f t="shared" si="6"/>
        <v>0</v>
      </c>
    </row>
    <row r="98" spans="1:23" ht="10.5" x14ac:dyDescent="0.25">
      <c r="B98" s="472" t="s">
        <v>351</v>
      </c>
      <c r="C98" s="141">
        <v>1.5</v>
      </c>
      <c r="D98" s="137"/>
      <c r="E98" s="88"/>
      <c r="F98" s="102"/>
      <c r="G98" s="95"/>
      <c r="H98" s="120"/>
      <c r="I98" s="121"/>
      <c r="J98" s="121"/>
      <c r="K98" s="121"/>
      <c r="L98" s="122"/>
      <c r="M98" s="122"/>
      <c r="N98" s="122"/>
      <c r="O98" s="122"/>
      <c r="P98" s="122"/>
      <c r="Q98" s="122"/>
      <c r="R98" s="122"/>
      <c r="S98" s="122"/>
      <c r="T98" s="122"/>
      <c r="U98" s="108"/>
      <c r="V98" s="123">
        <f t="shared" si="5"/>
        <v>0</v>
      </c>
      <c r="W98" s="123">
        <f t="shared" si="6"/>
        <v>0</v>
      </c>
    </row>
    <row r="99" spans="1:23" ht="10.5" x14ac:dyDescent="0.25">
      <c r="B99" s="470" t="s">
        <v>352</v>
      </c>
      <c r="C99" s="316"/>
      <c r="D99" s="137"/>
      <c r="E99" s="316"/>
      <c r="F99" s="102"/>
      <c r="G99" s="316"/>
      <c r="H99" s="120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108"/>
      <c r="V99" s="316"/>
      <c r="W99" s="316"/>
    </row>
    <row r="100" spans="1:23" ht="10.5" x14ac:dyDescent="0.25">
      <c r="B100" s="473" t="s">
        <v>460</v>
      </c>
      <c r="C100" s="460">
        <v>0.2</v>
      </c>
      <c r="D100" s="137"/>
      <c r="E100" s="88"/>
      <c r="F100" s="102"/>
      <c r="G100" s="95"/>
      <c r="H100" s="120"/>
      <c r="I100" s="121"/>
      <c r="J100" s="121"/>
      <c r="K100" s="121"/>
      <c r="L100" s="122"/>
      <c r="M100" s="122"/>
      <c r="N100" s="122"/>
      <c r="O100" s="122"/>
      <c r="P100" s="122"/>
      <c r="Q100" s="122"/>
      <c r="R100" s="122"/>
      <c r="S100" s="122"/>
      <c r="T100" s="122"/>
      <c r="U100" s="108"/>
      <c r="V100" s="123">
        <f t="shared" si="5"/>
        <v>0</v>
      </c>
      <c r="W100" s="123">
        <f t="shared" ref="W100:W101" si="7">C100*G100+I100*$I$89+J100*$J$89+K100*$K$89+L100*$L$89+M100*$M$89+N100*$N$89+O100*$O$89+P100*$P$89+Q100*$Q$89+R100*$R$89+S100*$S$89+T100*$T$89</f>
        <v>0</v>
      </c>
    </row>
    <row r="101" spans="1:23" ht="10.5" x14ac:dyDescent="0.25">
      <c r="B101" s="473" t="s">
        <v>461</v>
      </c>
      <c r="C101" s="460">
        <v>0.5</v>
      </c>
      <c r="D101" s="137"/>
      <c r="E101" s="88"/>
      <c r="F101" s="102"/>
      <c r="G101" s="95"/>
      <c r="H101" s="120"/>
      <c r="I101" s="121"/>
      <c r="J101" s="121"/>
      <c r="K101" s="121"/>
      <c r="L101" s="122"/>
      <c r="M101" s="122"/>
      <c r="N101" s="122"/>
      <c r="O101" s="122"/>
      <c r="P101" s="122"/>
      <c r="Q101" s="122"/>
      <c r="R101" s="122"/>
      <c r="S101" s="122"/>
      <c r="T101" s="122"/>
      <c r="U101" s="108"/>
      <c r="V101" s="123">
        <f t="shared" si="5"/>
        <v>0</v>
      </c>
      <c r="W101" s="123">
        <f t="shared" si="7"/>
        <v>0</v>
      </c>
    </row>
    <row r="102" spans="1:23" ht="10.5" x14ac:dyDescent="0.25">
      <c r="B102" s="473" t="s">
        <v>462</v>
      </c>
      <c r="C102" s="460">
        <v>1.5</v>
      </c>
      <c r="D102" s="137"/>
      <c r="E102" s="88"/>
      <c r="F102" s="102"/>
      <c r="G102" s="95"/>
      <c r="H102" s="120"/>
      <c r="I102" s="121"/>
      <c r="J102" s="121"/>
      <c r="K102" s="121"/>
      <c r="L102" s="122"/>
      <c r="M102" s="122"/>
      <c r="N102" s="122"/>
      <c r="O102" s="122"/>
      <c r="P102" s="122"/>
      <c r="Q102" s="122"/>
      <c r="R102" s="122"/>
      <c r="S102" s="122"/>
      <c r="T102" s="122"/>
      <c r="U102" s="108"/>
      <c r="V102" s="123">
        <f t="shared" si="5"/>
        <v>0</v>
      </c>
      <c r="W102" s="123">
        <f>C102*G102+I102*$I$89+J102*$J$89+K102*$K$89+L102*$L$89+M102*$M$89+N102*$N$89+O102*$O$89+P102*$P$89+Q102*$Q$89+R102*$R$89+S102*$S$89+T102*$T$89</f>
        <v>0</v>
      </c>
    </row>
    <row r="103" spans="1:23" ht="9.9" customHeight="1" x14ac:dyDescent="0.25">
      <c r="B103" s="124"/>
      <c r="C103" s="125"/>
      <c r="D103" s="126"/>
      <c r="E103" s="127"/>
      <c r="F103" s="102"/>
      <c r="G103" s="125"/>
      <c r="H103" s="102"/>
      <c r="I103" s="128"/>
      <c r="J103" s="128"/>
      <c r="K103" s="128"/>
      <c r="L103" s="280"/>
      <c r="M103" s="597"/>
      <c r="N103" s="567"/>
      <c r="O103" s="567"/>
      <c r="P103" s="567"/>
      <c r="Q103" s="280"/>
      <c r="R103" s="567"/>
      <c r="S103" s="597"/>
      <c r="T103" s="280"/>
      <c r="U103" s="108"/>
      <c r="V103" s="101"/>
      <c r="W103" s="101"/>
    </row>
    <row r="104" spans="1:23" s="109" customFormat="1" ht="10.5" x14ac:dyDescent="0.25">
      <c r="B104" s="129" t="s">
        <v>349</v>
      </c>
      <c r="C104" s="130" t="s">
        <v>52</v>
      </c>
      <c r="D104" s="131"/>
      <c r="E104" s="85">
        <f>SUM(V92:V98,V100:V102)</f>
        <v>0</v>
      </c>
      <c r="F104" s="111"/>
      <c r="G104" s="132"/>
      <c r="H104" s="111"/>
      <c r="I104" s="133"/>
      <c r="J104" s="133"/>
      <c r="K104" s="133"/>
      <c r="L104" s="107"/>
      <c r="M104" s="107"/>
      <c r="N104" s="107"/>
      <c r="O104" s="107"/>
      <c r="P104" s="107"/>
      <c r="Q104" s="107"/>
      <c r="R104" s="107"/>
      <c r="S104" s="107"/>
      <c r="T104" s="107"/>
      <c r="U104" s="281"/>
      <c r="V104" s="134"/>
      <c r="W104" s="134"/>
    </row>
    <row r="105" spans="1:23" s="109" customFormat="1" ht="10.5" x14ac:dyDescent="0.25">
      <c r="B105" s="129" t="s">
        <v>350</v>
      </c>
      <c r="C105" s="130" t="s">
        <v>53</v>
      </c>
      <c r="D105" s="131"/>
      <c r="E105" s="85">
        <f>SUM(W92:W98,W100:W102)</f>
        <v>0</v>
      </c>
      <c r="F105" s="111"/>
      <c r="G105" s="132"/>
      <c r="H105" s="111"/>
      <c r="I105" s="133"/>
      <c r="J105" s="133"/>
      <c r="K105" s="133"/>
      <c r="L105" s="107"/>
      <c r="M105" s="107"/>
      <c r="N105" s="107"/>
      <c r="O105" s="107"/>
      <c r="P105" s="107"/>
      <c r="Q105" s="107"/>
      <c r="R105" s="107"/>
      <c r="S105" s="107"/>
      <c r="T105" s="107"/>
      <c r="U105" s="281"/>
      <c r="V105" s="134"/>
      <c r="W105" s="134"/>
    </row>
    <row r="106" spans="1:23" ht="10.5" x14ac:dyDescent="0.35"/>
    <row r="107" spans="1:23" ht="10.5" x14ac:dyDescent="0.35"/>
    <row r="108" spans="1:23" s="82" customFormat="1" ht="15" customHeight="1" x14ac:dyDescent="0.25">
      <c r="A108" s="81"/>
      <c r="B108" s="412" t="s">
        <v>585</v>
      </c>
      <c r="C108" s="101"/>
      <c r="D108" s="102"/>
      <c r="E108" s="103"/>
      <c r="F108" s="102"/>
      <c r="G108" s="101"/>
      <c r="H108" s="102"/>
      <c r="I108" s="281"/>
      <c r="J108" s="562"/>
      <c r="K108" s="562"/>
      <c r="L108" s="281"/>
      <c r="M108" s="598"/>
      <c r="N108" s="562"/>
      <c r="O108" s="562"/>
      <c r="P108" s="562"/>
      <c r="Q108" s="104"/>
      <c r="R108" s="104"/>
      <c r="S108" s="104"/>
      <c r="T108" s="104"/>
      <c r="U108" s="104"/>
      <c r="V108" s="104"/>
      <c r="W108" s="104"/>
    </row>
    <row r="109" spans="1:23" s="82" customFormat="1" ht="7.5" customHeight="1" x14ac:dyDescent="0.25">
      <c r="A109" s="81"/>
      <c r="B109" s="100"/>
      <c r="C109" s="101"/>
      <c r="D109" s="102"/>
      <c r="E109" s="103"/>
      <c r="F109" s="102"/>
      <c r="G109" s="101"/>
      <c r="H109" s="102"/>
      <c r="I109" s="281"/>
      <c r="J109" s="562"/>
      <c r="K109" s="562"/>
      <c r="L109" s="281"/>
      <c r="M109" s="598"/>
      <c r="N109" s="562"/>
      <c r="O109" s="562"/>
      <c r="P109" s="562"/>
      <c r="Q109" s="104"/>
      <c r="R109" s="104"/>
      <c r="S109" s="104"/>
      <c r="T109" s="104"/>
      <c r="U109" s="104"/>
      <c r="V109" s="104"/>
      <c r="W109" s="104"/>
    </row>
    <row r="110" spans="1:23" s="82" customFormat="1" ht="10.5" x14ac:dyDescent="0.25">
      <c r="A110" s="81"/>
      <c r="B110" s="100"/>
      <c r="C110" s="105" t="s">
        <v>539</v>
      </c>
      <c r="D110" s="102"/>
      <c r="E110" s="103"/>
      <c r="F110" s="102"/>
      <c r="G110" s="101"/>
      <c r="H110" s="102"/>
      <c r="I110" s="527"/>
      <c r="J110" s="562"/>
      <c r="K110" s="562"/>
      <c r="L110" s="527"/>
      <c r="M110" s="598"/>
      <c r="N110" s="562"/>
      <c r="O110" s="562"/>
      <c r="P110" s="562"/>
      <c r="Q110" s="104"/>
      <c r="R110" s="104"/>
      <c r="S110" s="104"/>
      <c r="T110" s="104"/>
      <c r="U110" s="104"/>
      <c r="V110" s="104"/>
      <c r="W110" s="104"/>
    </row>
    <row r="111" spans="1:23" ht="10.5" x14ac:dyDescent="0.25">
      <c r="B111" s="106" t="s">
        <v>2</v>
      </c>
      <c r="C111" s="92">
        <f>'Individu Form 2D ATMR Kredit'!H52</f>
        <v>0</v>
      </c>
      <c r="D111" s="102"/>
      <c r="E111" s="136"/>
      <c r="F111" s="102"/>
      <c r="G111" s="101"/>
      <c r="H111" s="102"/>
      <c r="I111" s="128"/>
      <c r="J111" s="128"/>
      <c r="K111" s="128"/>
      <c r="L111" s="529"/>
      <c r="M111" s="597"/>
      <c r="N111" s="567"/>
      <c r="O111" s="567"/>
      <c r="P111" s="567"/>
      <c r="Q111" s="529"/>
      <c r="R111" s="567"/>
      <c r="S111" s="597"/>
      <c r="T111" s="529"/>
      <c r="U111" s="108"/>
      <c r="V111" s="101"/>
      <c r="W111" s="101"/>
    </row>
    <row r="112" spans="1:23" ht="9.9" customHeight="1" x14ac:dyDescent="0.25">
      <c r="B112" s="100"/>
      <c r="C112" s="101"/>
      <c r="D112" s="102"/>
      <c r="E112" s="103"/>
      <c r="F112" s="102"/>
      <c r="G112" s="101"/>
      <c r="H112" s="102"/>
      <c r="I112" s="707"/>
      <c r="J112" s="707"/>
      <c r="K112" s="707"/>
      <c r="L112" s="707"/>
      <c r="M112" s="598"/>
      <c r="N112" s="562"/>
      <c r="O112" s="562"/>
      <c r="P112" s="562"/>
      <c r="Q112" s="107"/>
      <c r="R112" s="107"/>
      <c r="S112" s="107"/>
      <c r="T112" s="107"/>
      <c r="U112" s="108"/>
      <c r="V112" s="101"/>
      <c r="W112" s="101"/>
    </row>
    <row r="113" spans="2:23" s="109" customFormat="1" ht="22.5" customHeight="1" x14ac:dyDescent="0.25">
      <c r="B113" s="708" t="s">
        <v>345</v>
      </c>
      <c r="C113" s="705" t="s">
        <v>346</v>
      </c>
      <c r="D113" s="110"/>
      <c r="E113" s="705" t="s">
        <v>2</v>
      </c>
      <c r="F113" s="111"/>
      <c r="G113" s="705" t="s">
        <v>395</v>
      </c>
      <c r="H113" s="112"/>
      <c r="I113" s="710" t="s">
        <v>396</v>
      </c>
      <c r="J113" s="711"/>
      <c r="K113" s="711"/>
      <c r="L113" s="711"/>
      <c r="M113" s="711"/>
      <c r="N113" s="711"/>
      <c r="O113" s="711"/>
      <c r="P113" s="711"/>
      <c r="Q113" s="711"/>
      <c r="R113" s="711"/>
      <c r="S113" s="711"/>
      <c r="T113" s="712"/>
      <c r="U113" s="527"/>
      <c r="V113" s="705" t="s">
        <v>421</v>
      </c>
      <c r="W113" s="705" t="s">
        <v>411</v>
      </c>
    </row>
    <row r="114" spans="2:23" s="109" customFormat="1" ht="10.5" x14ac:dyDescent="0.25">
      <c r="B114" s="709"/>
      <c r="C114" s="706"/>
      <c r="D114" s="110"/>
      <c r="E114" s="706"/>
      <c r="F114" s="111"/>
      <c r="G114" s="706"/>
      <c r="H114" s="113"/>
      <c r="I114" s="114">
        <v>0</v>
      </c>
      <c r="J114" s="114">
        <v>0.1</v>
      </c>
      <c r="K114" s="114">
        <v>0.15</v>
      </c>
      <c r="L114" s="114">
        <v>0.2</v>
      </c>
      <c r="M114" s="114">
        <v>0.25</v>
      </c>
      <c r="N114" s="114">
        <v>0.3</v>
      </c>
      <c r="O114" s="114">
        <v>0.35</v>
      </c>
      <c r="P114" s="114">
        <v>0.4</v>
      </c>
      <c r="Q114" s="114">
        <v>0.5</v>
      </c>
      <c r="R114" s="114">
        <v>0.75</v>
      </c>
      <c r="S114" s="114">
        <v>0.85</v>
      </c>
      <c r="T114" s="114">
        <v>1</v>
      </c>
      <c r="U114" s="527"/>
      <c r="V114" s="706"/>
      <c r="W114" s="706"/>
    </row>
    <row r="115" spans="2:23" s="109" customFormat="1" ht="10.5" x14ac:dyDescent="0.25">
      <c r="B115" s="115" t="s">
        <v>540</v>
      </c>
      <c r="C115" s="116" t="s">
        <v>541</v>
      </c>
      <c r="D115" s="110"/>
      <c r="E115" s="116" t="s">
        <v>542</v>
      </c>
      <c r="F115" s="111"/>
      <c r="G115" s="116" t="s">
        <v>544</v>
      </c>
      <c r="H115" s="113"/>
      <c r="I115" s="117" t="s">
        <v>545</v>
      </c>
      <c r="J115" s="117" t="s">
        <v>546</v>
      </c>
      <c r="K115" s="117" t="s">
        <v>547</v>
      </c>
      <c r="L115" s="117" t="s">
        <v>548</v>
      </c>
      <c r="M115" s="117" t="s">
        <v>549</v>
      </c>
      <c r="N115" s="117" t="s">
        <v>557</v>
      </c>
      <c r="O115" s="117" t="s">
        <v>550</v>
      </c>
      <c r="P115" s="117" t="s">
        <v>559</v>
      </c>
      <c r="Q115" s="117" t="s">
        <v>560</v>
      </c>
      <c r="R115" s="117" t="s">
        <v>561</v>
      </c>
      <c r="S115" s="116" t="s">
        <v>621</v>
      </c>
      <c r="T115" s="116" t="s">
        <v>622</v>
      </c>
      <c r="U115" s="562"/>
      <c r="V115" s="116" t="s">
        <v>623</v>
      </c>
      <c r="W115" s="116" t="s">
        <v>624</v>
      </c>
    </row>
    <row r="116" spans="2:23" s="109" customFormat="1" ht="10.5" x14ac:dyDescent="0.25">
      <c r="B116" s="470" t="s">
        <v>459</v>
      </c>
      <c r="C116" s="316"/>
      <c r="D116" s="110"/>
      <c r="E116" s="316"/>
      <c r="F116" s="111"/>
      <c r="G116" s="317"/>
      <c r="H116" s="113"/>
      <c r="I116" s="317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482"/>
      <c r="V116" s="317"/>
      <c r="W116" s="317"/>
    </row>
    <row r="117" spans="2:23" ht="10.5" x14ac:dyDescent="0.25">
      <c r="B117" s="555" t="s">
        <v>355</v>
      </c>
      <c r="C117" s="556">
        <v>0.2</v>
      </c>
      <c r="D117" s="137"/>
      <c r="E117" s="88"/>
      <c r="F117" s="102"/>
      <c r="G117" s="95"/>
      <c r="H117" s="120"/>
      <c r="I117" s="121"/>
      <c r="J117" s="121"/>
      <c r="K117" s="121"/>
      <c r="L117" s="122"/>
      <c r="M117" s="122"/>
      <c r="N117" s="122"/>
      <c r="O117" s="122"/>
      <c r="P117" s="122"/>
      <c r="Q117" s="122"/>
      <c r="R117" s="122"/>
      <c r="S117" s="122"/>
      <c r="T117" s="122"/>
      <c r="U117" s="108"/>
      <c r="V117" s="123">
        <f>C117*E117</f>
        <v>0</v>
      </c>
      <c r="W117" s="123">
        <f>C117*G117+I117*$I$114+J117*$J$114+K117*$K$114+L117*$L$114+M117*$M$114+N117*$N$114+O117*$O$114+P117*$P$114+Q117*$Q$114+R117*$R$114+S117*$S$114+T117*$T$114</f>
        <v>0</v>
      </c>
    </row>
    <row r="118" spans="2:23" ht="10.5" x14ac:dyDescent="0.25">
      <c r="B118" s="555" t="s">
        <v>356</v>
      </c>
      <c r="C118" s="557">
        <v>0.5</v>
      </c>
      <c r="D118" s="137"/>
      <c r="E118" s="86"/>
      <c r="F118" s="102"/>
      <c r="G118" s="93"/>
      <c r="H118" s="120"/>
      <c r="I118" s="139"/>
      <c r="J118" s="139"/>
      <c r="K118" s="139"/>
      <c r="L118" s="140"/>
      <c r="M118" s="140"/>
      <c r="N118" s="140"/>
      <c r="O118" s="140"/>
      <c r="P118" s="140"/>
      <c r="Q118" s="140"/>
      <c r="R118" s="140"/>
      <c r="S118" s="140"/>
      <c r="T118" s="140"/>
      <c r="U118" s="108"/>
      <c r="V118" s="123">
        <f t="shared" ref="V118:V129" si="8">C118*E118</f>
        <v>0</v>
      </c>
      <c r="W118" s="123">
        <f t="shared" ref="W118:W129" si="9">C118*G118+I118*$I$114+J118*$J$114+K118*$K$114+L118*$L$114+M118*$M$114+N118*$N$114+O118*$O$114+P118*$P$114+Q118*$Q$114+R118*$R$114+S118*$S$114+T118*$T$114</f>
        <v>0</v>
      </c>
    </row>
    <row r="119" spans="2:23" ht="10.5" x14ac:dyDescent="0.25">
      <c r="B119" s="555" t="s">
        <v>357</v>
      </c>
      <c r="C119" s="560">
        <v>1</v>
      </c>
      <c r="D119" s="137"/>
      <c r="E119" s="86"/>
      <c r="F119" s="102"/>
      <c r="G119" s="93"/>
      <c r="H119" s="120"/>
      <c r="I119" s="139"/>
      <c r="J119" s="139"/>
      <c r="K119" s="139"/>
      <c r="L119" s="140"/>
      <c r="M119" s="140"/>
      <c r="N119" s="140"/>
      <c r="O119" s="140"/>
      <c r="P119" s="140"/>
      <c r="Q119" s="140"/>
      <c r="R119" s="140"/>
      <c r="S119" s="140"/>
      <c r="T119" s="140"/>
      <c r="U119" s="108"/>
      <c r="V119" s="123">
        <f t="shared" si="8"/>
        <v>0</v>
      </c>
      <c r="W119" s="123">
        <f t="shared" si="9"/>
        <v>0</v>
      </c>
    </row>
    <row r="120" spans="2:23" ht="10.5" x14ac:dyDescent="0.25">
      <c r="B120" s="555" t="s">
        <v>358</v>
      </c>
      <c r="C120" s="560">
        <v>1.5</v>
      </c>
      <c r="D120" s="137"/>
      <c r="E120" s="88"/>
      <c r="F120" s="102"/>
      <c r="G120" s="95"/>
      <c r="H120" s="120"/>
      <c r="I120" s="121"/>
      <c r="J120" s="121"/>
      <c r="K120" s="121"/>
      <c r="L120" s="122"/>
      <c r="M120" s="122"/>
      <c r="N120" s="122"/>
      <c r="O120" s="122"/>
      <c r="P120" s="122"/>
      <c r="Q120" s="122"/>
      <c r="R120" s="122"/>
      <c r="S120" s="122"/>
      <c r="T120" s="122"/>
      <c r="U120" s="108"/>
      <c r="V120" s="123">
        <f t="shared" si="8"/>
        <v>0</v>
      </c>
      <c r="W120" s="123">
        <f t="shared" si="9"/>
        <v>0</v>
      </c>
    </row>
    <row r="121" spans="2:23" ht="10.5" x14ac:dyDescent="0.25">
      <c r="B121" s="555" t="s">
        <v>368</v>
      </c>
      <c r="C121" s="556">
        <v>0.2</v>
      </c>
      <c r="D121" s="137"/>
      <c r="E121" s="88"/>
      <c r="F121" s="102"/>
      <c r="G121" s="95"/>
      <c r="H121" s="120"/>
      <c r="I121" s="121"/>
      <c r="J121" s="121"/>
      <c r="K121" s="121"/>
      <c r="L121" s="122"/>
      <c r="M121" s="122"/>
      <c r="N121" s="122"/>
      <c r="O121" s="122"/>
      <c r="P121" s="122"/>
      <c r="Q121" s="122"/>
      <c r="R121" s="122"/>
      <c r="S121" s="122"/>
      <c r="T121" s="122"/>
      <c r="U121" s="108"/>
      <c r="V121" s="123">
        <f t="shared" si="8"/>
        <v>0</v>
      </c>
      <c r="W121" s="123">
        <f t="shared" si="9"/>
        <v>0</v>
      </c>
    </row>
    <row r="122" spans="2:23" ht="10.5" x14ac:dyDescent="0.25">
      <c r="B122" s="558" t="s">
        <v>441</v>
      </c>
      <c r="C122" s="587">
        <v>0.3</v>
      </c>
      <c r="D122" s="137"/>
      <c r="E122" s="88"/>
      <c r="F122" s="102"/>
      <c r="G122" s="95"/>
      <c r="H122" s="120"/>
      <c r="I122" s="121"/>
      <c r="J122" s="121"/>
      <c r="K122" s="121"/>
      <c r="L122" s="122"/>
      <c r="M122" s="122"/>
      <c r="N122" s="122"/>
      <c r="O122" s="122"/>
      <c r="P122" s="122"/>
      <c r="Q122" s="122"/>
      <c r="R122" s="122"/>
      <c r="S122" s="122"/>
      <c r="T122" s="122"/>
      <c r="U122" s="108"/>
      <c r="V122" s="123">
        <f t="shared" si="8"/>
        <v>0</v>
      </c>
      <c r="W122" s="123">
        <f t="shared" si="9"/>
        <v>0</v>
      </c>
    </row>
    <row r="123" spans="2:23" ht="10.5" x14ac:dyDescent="0.25">
      <c r="B123" s="473" t="s">
        <v>370</v>
      </c>
      <c r="C123" s="138">
        <v>0.5</v>
      </c>
      <c r="D123" s="137"/>
      <c r="E123" s="86"/>
      <c r="F123" s="102"/>
      <c r="G123" s="93"/>
      <c r="H123" s="120"/>
      <c r="I123" s="139"/>
      <c r="J123" s="139"/>
      <c r="K123" s="139"/>
      <c r="L123" s="140"/>
      <c r="M123" s="140"/>
      <c r="N123" s="140"/>
      <c r="O123" s="140"/>
      <c r="P123" s="140"/>
      <c r="Q123" s="140"/>
      <c r="R123" s="140"/>
      <c r="S123" s="140"/>
      <c r="T123" s="140"/>
      <c r="U123" s="108"/>
      <c r="V123" s="123">
        <f t="shared" si="8"/>
        <v>0</v>
      </c>
      <c r="W123" s="123">
        <f t="shared" si="9"/>
        <v>0</v>
      </c>
    </row>
    <row r="124" spans="2:23" ht="10.5" x14ac:dyDescent="0.25">
      <c r="B124" s="472" t="s">
        <v>371</v>
      </c>
      <c r="C124" s="141">
        <v>1</v>
      </c>
      <c r="D124" s="137"/>
      <c r="E124" s="88"/>
      <c r="F124" s="102"/>
      <c r="G124" s="95"/>
      <c r="H124" s="120"/>
      <c r="I124" s="121"/>
      <c r="J124" s="121"/>
      <c r="K124" s="121"/>
      <c r="L124" s="122"/>
      <c r="M124" s="122"/>
      <c r="N124" s="122"/>
      <c r="O124" s="122"/>
      <c r="P124" s="122"/>
      <c r="Q124" s="122"/>
      <c r="R124" s="122"/>
      <c r="S124" s="122"/>
      <c r="T124" s="122"/>
      <c r="U124" s="108"/>
      <c r="V124" s="123">
        <f t="shared" si="8"/>
        <v>0</v>
      </c>
      <c r="W124" s="123">
        <f t="shared" si="9"/>
        <v>0</v>
      </c>
    </row>
    <row r="125" spans="2:23" ht="10.5" x14ac:dyDescent="0.25">
      <c r="B125" s="472" t="s">
        <v>351</v>
      </c>
      <c r="C125" s="141">
        <v>1.5</v>
      </c>
      <c r="D125" s="137"/>
      <c r="E125" s="88"/>
      <c r="F125" s="102"/>
      <c r="G125" s="95"/>
      <c r="H125" s="120"/>
      <c r="I125" s="121"/>
      <c r="J125" s="121"/>
      <c r="K125" s="121"/>
      <c r="L125" s="122"/>
      <c r="M125" s="122"/>
      <c r="N125" s="122"/>
      <c r="O125" s="122"/>
      <c r="P125" s="122"/>
      <c r="Q125" s="122"/>
      <c r="R125" s="122"/>
      <c r="S125" s="122"/>
      <c r="T125" s="122"/>
      <c r="U125" s="108"/>
      <c r="V125" s="123">
        <f t="shared" si="8"/>
        <v>0</v>
      </c>
      <c r="W125" s="123">
        <f t="shared" si="9"/>
        <v>0</v>
      </c>
    </row>
    <row r="126" spans="2:23" ht="10.5" x14ac:dyDescent="0.25">
      <c r="B126" s="470" t="s">
        <v>352</v>
      </c>
      <c r="C126" s="316"/>
      <c r="D126" s="137"/>
      <c r="E126" s="316"/>
      <c r="F126" s="102"/>
      <c r="G126" s="317"/>
      <c r="H126" s="120"/>
      <c r="I126" s="317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108"/>
      <c r="V126" s="317"/>
      <c r="W126" s="317"/>
    </row>
    <row r="127" spans="2:23" ht="10.5" x14ac:dyDescent="0.25">
      <c r="B127" s="473" t="s">
        <v>460</v>
      </c>
      <c r="C127" s="463">
        <v>0.4</v>
      </c>
      <c r="D127" s="137"/>
      <c r="E127" s="88"/>
      <c r="F127" s="102"/>
      <c r="G127" s="95"/>
      <c r="H127" s="120"/>
      <c r="I127" s="121"/>
      <c r="J127" s="121"/>
      <c r="K127" s="121"/>
      <c r="L127" s="122"/>
      <c r="M127" s="122"/>
      <c r="N127" s="122"/>
      <c r="O127" s="122"/>
      <c r="P127" s="122"/>
      <c r="Q127" s="122"/>
      <c r="R127" s="122"/>
      <c r="S127" s="122"/>
      <c r="T127" s="122"/>
      <c r="U127" s="108"/>
      <c r="V127" s="123">
        <f t="shared" si="8"/>
        <v>0</v>
      </c>
      <c r="W127" s="123">
        <f>C127*G127+I127*$I$114+J127*$J$114+K127*$K$114+L127*$L$114+M127*$M$114+N127*$N$114+O127*$O$114+P127*$P$114+Q127*$Q$114+R127*$R$114+S127*$S$114+T127*$T$114</f>
        <v>0</v>
      </c>
    </row>
    <row r="128" spans="2:23" ht="10.5" x14ac:dyDescent="0.25">
      <c r="B128" s="473" t="s">
        <v>461</v>
      </c>
      <c r="C128" s="463">
        <v>0.75</v>
      </c>
      <c r="D128" s="137"/>
      <c r="E128" s="88"/>
      <c r="F128" s="102"/>
      <c r="G128" s="95"/>
      <c r="H128" s="120"/>
      <c r="I128" s="121"/>
      <c r="J128" s="121"/>
      <c r="K128" s="121"/>
      <c r="L128" s="122"/>
      <c r="M128" s="122"/>
      <c r="N128" s="122"/>
      <c r="O128" s="122"/>
      <c r="P128" s="122"/>
      <c r="Q128" s="122"/>
      <c r="R128" s="122"/>
      <c r="S128" s="122"/>
      <c r="T128" s="122"/>
      <c r="U128" s="108"/>
      <c r="V128" s="123">
        <f t="shared" si="8"/>
        <v>0</v>
      </c>
      <c r="W128" s="123">
        <f t="shared" si="9"/>
        <v>0</v>
      </c>
    </row>
    <row r="129" spans="2:23" ht="10.5" x14ac:dyDescent="0.25">
      <c r="B129" s="473" t="s">
        <v>462</v>
      </c>
      <c r="C129" s="460">
        <v>1.5</v>
      </c>
      <c r="D129" s="137"/>
      <c r="E129" s="88"/>
      <c r="F129" s="102"/>
      <c r="G129" s="95"/>
      <c r="H129" s="120"/>
      <c r="I129" s="121"/>
      <c r="J129" s="121"/>
      <c r="K129" s="121"/>
      <c r="L129" s="122"/>
      <c r="M129" s="122"/>
      <c r="N129" s="122"/>
      <c r="O129" s="122"/>
      <c r="P129" s="122"/>
      <c r="Q129" s="122"/>
      <c r="R129" s="122"/>
      <c r="S129" s="122"/>
      <c r="T129" s="122"/>
      <c r="U129" s="108"/>
      <c r="V129" s="123">
        <f t="shared" si="8"/>
        <v>0</v>
      </c>
      <c r="W129" s="123">
        <f t="shared" si="9"/>
        <v>0</v>
      </c>
    </row>
    <row r="130" spans="2:23" ht="9.9" customHeight="1" x14ac:dyDescent="0.25">
      <c r="B130" s="124"/>
      <c r="C130" s="125"/>
      <c r="D130" s="126"/>
      <c r="E130" s="127"/>
      <c r="F130" s="102"/>
      <c r="G130" s="125"/>
      <c r="H130" s="102"/>
      <c r="I130" s="128"/>
      <c r="J130" s="128"/>
      <c r="K130" s="128"/>
      <c r="L130" s="280"/>
      <c r="M130" s="597"/>
      <c r="N130" s="567"/>
      <c r="O130" s="567"/>
      <c r="P130" s="567"/>
      <c r="Q130" s="280"/>
      <c r="R130" s="567"/>
      <c r="S130" s="597"/>
      <c r="T130" s="280"/>
      <c r="U130" s="108"/>
      <c r="V130" s="101"/>
      <c r="W130" s="101"/>
    </row>
    <row r="131" spans="2:23" s="109" customFormat="1" ht="10.5" x14ac:dyDescent="0.25">
      <c r="B131" s="129" t="s">
        <v>349</v>
      </c>
      <c r="C131" s="130" t="s">
        <v>52</v>
      </c>
      <c r="D131" s="131"/>
      <c r="E131" s="85">
        <f>SUM(V117:V125,V127:V129)</f>
        <v>0</v>
      </c>
      <c r="F131" s="111"/>
      <c r="G131" s="132"/>
      <c r="H131" s="111"/>
      <c r="I131" s="133"/>
      <c r="J131" s="133"/>
      <c r="K131" s="133"/>
      <c r="L131" s="107"/>
      <c r="M131" s="107"/>
      <c r="N131" s="107"/>
      <c r="O131" s="107"/>
      <c r="P131" s="107"/>
      <c r="Q131" s="107"/>
      <c r="R131" s="107"/>
      <c r="S131" s="107"/>
      <c r="T131" s="107"/>
      <c r="U131" s="281"/>
      <c r="V131" s="134"/>
      <c r="W131" s="134"/>
    </row>
    <row r="132" spans="2:23" s="109" customFormat="1" ht="10.5" x14ac:dyDescent="0.25">
      <c r="B132" s="129" t="s">
        <v>350</v>
      </c>
      <c r="C132" s="130" t="s">
        <v>53</v>
      </c>
      <c r="D132" s="131"/>
      <c r="E132" s="85">
        <f>SUM(W117:W125,W127:W129)</f>
        <v>0</v>
      </c>
      <c r="F132" s="111"/>
      <c r="G132" s="132"/>
      <c r="H132" s="111"/>
      <c r="I132" s="133"/>
      <c r="J132" s="133"/>
      <c r="K132" s="133"/>
      <c r="L132" s="107"/>
      <c r="M132" s="107"/>
      <c r="N132" s="107"/>
      <c r="O132" s="107"/>
      <c r="P132" s="107"/>
      <c r="Q132" s="107"/>
      <c r="R132" s="107"/>
      <c r="S132" s="107"/>
      <c r="T132" s="107"/>
      <c r="U132" s="281"/>
      <c r="V132" s="134"/>
      <c r="W132" s="134"/>
    </row>
    <row r="133" spans="2:23" s="109" customFormat="1" ht="14.4" customHeight="1" x14ac:dyDescent="0.25">
      <c r="B133" s="147"/>
      <c r="C133" s="148"/>
      <c r="D133" s="131"/>
      <c r="E133" s="149"/>
      <c r="F133" s="111"/>
      <c r="G133" s="132"/>
      <c r="H133" s="111"/>
      <c r="I133" s="133"/>
      <c r="J133" s="133"/>
      <c r="K133" s="133"/>
      <c r="L133" s="107"/>
      <c r="M133" s="107"/>
      <c r="N133" s="107"/>
      <c r="O133" s="107"/>
      <c r="P133" s="107"/>
      <c r="Q133" s="107"/>
      <c r="R133" s="107"/>
      <c r="S133" s="107"/>
      <c r="T133" s="107"/>
      <c r="U133" s="281"/>
      <c r="V133" s="134"/>
      <c r="W133" s="209"/>
    </row>
    <row r="134" spans="2:23" s="109" customFormat="1" ht="14.4" customHeight="1" x14ac:dyDescent="0.25">
      <c r="B134" s="147"/>
      <c r="C134" s="148"/>
      <c r="D134" s="131"/>
      <c r="E134" s="149"/>
      <c r="F134" s="111"/>
      <c r="G134" s="132"/>
      <c r="H134" s="111"/>
      <c r="I134" s="133"/>
      <c r="J134" s="133"/>
      <c r="K134" s="133"/>
      <c r="L134" s="107"/>
      <c r="M134" s="107"/>
      <c r="N134" s="107"/>
      <c r="O134" s="107"/>
      <c r="P134" s="107"/>
      <c r="Q134" s="107"/>
      <c r="R134" s="107"/>
      <c r="S134" s="107"/>
      <c r="T134" s="107"/>
      <c r="U134" s="469"/>
      <c r="V134" s="134"/>
      <c r="W134" s="209"/>
    </row>
    <row r="135" spans="2:23" s="109" customFormat="1" ht="14.4" customHeight="1" x14ac:dyDescent="0.25">
      <c r="B135" s="508" t="s">
        <v>586</v>
      </c>
      <c r="C135" s="101"/>
      <c r="D135" s="102"/>
      <c r="E135" s="103"/>
      <c r="F135" s="102"/>
      <c r="G135" s="101"/>
      <c r="H135" s="102"/>
      <c r="I135" s="469"/>
      <c r="J135" s="562"/>
      <c r="K135" s="562"/>
      <c r="L135" s="469"/>
      <c r="M135" s="598"/>
      <c r="N135" s="562"/>
      <c r="O135" s="562"/>
      <c r="P135" s="562"/>
      <c r="Q135" s="104"/>
      <c r="R135" s="104"/>
      <c r="S135" s="104"/>
      <c r="T135" s="104"/>
      <c r="U135" s="104"/>
      <c r="V135" s="104"/>
      <c r="W135" s="104"/>
    </row>
    <row r="136" spans="2:23" s="109" customFormat="1" ht="14.4" customHeight="1" x14ac:dyDescent="0.25">
      <c r="B136" s="100"/>
      <c r="C136" s="101"/>
      <c r="D136" s="102"/>
      <c r="E136" s="103"/>
      <c r="F136" s="102"/>
      <c r="G136" s="101"/>
      <c r="H136" s="102"/>
      <c r="I136" s="469"/>
      <c r="J136" s="562"/>
      <c r="K136" s="562"/>
      <c r="L136" s="469"/>
      <c r="M136" s="598"/>
      <c r="N136" s="562"/>
      <c r="O136" s="562"/>
      <c r="P136" s="562"/>
      <c r="Q136" s="104"/>
      <c r="R136" s="104"/>
      <c r="S136" s="104"/>
      <c r="T136" s="104"/>
      <c r="U136" s="104"/>
      <c r="V136" s="104"/>
      <c r="W136" s="104"/>
    </row>
    <row r="137" spans="2:23" s="109" customFormat="1" ht="14.4" customHeight="1" x14ac:dyDescent="0.25">
      <c r="B137" s="100"/>
      <c r="C137" s="105" t="s">
        <v>539</v>
      </c>
      <c r="D137" s="102"/>
      <c r="E137" s="103"/>
      <c r="F137" s="102"/>
      <c r="G137" s="101"/>
      <c r="H137" s="102"/>
      <c r="I137" s="527"/>
      <c r="J137" s="562"/>
      <c r="K137" s="562"/>
      <c r="L137" s="527"/>
      <c r="M137" s="598"/>
      <c r="N137" s="562"/>
      <c r="O137" s="562"/>
      <c r="P137" s="562"/>
      <c r="Q137" s="104"/>
      <c r="R137" s="104"/>
      <c r="S137" s="104"/>
      <c r="T137" s="104"/>
      <c r="U137" s="104"/>
      <c r="V137" s="104"/>
      <c r="W137" s="104"/>
    </row>
    <row r="138" spans="2:23" s="109" customFormat="1" ht="14.4" customHeight="1" x14ac:dyDescent="0.25">
      <c r="B138" s="106" t="s">
        <v>2</v>
      </c>
      <c r="C138" s="92">
        <f>'Individu Form 2D ATMR Kredit'!H60</f>
        <v>0</v>
      </c>
      <c r="D138" s="102"/>
      <c r="E138" s="136"/>
      <c r="F138" s="102"/>
      <c r="G138" s="101"/>
      <c r="H138" s="102"/>
      <c r="I138" s="128"/>
      <c r="J138" s="128"/>
      <c r="K138" s="128"/>
      <c r="L138" s="529"/>
      <c r="M138" s="597"/>
      <c r="N138" s="567"/>
      <c r="O138" s="567"/>
      <c r="P138" s="567"/>
      <c r="Q138" s="529"/>
      <c r="R138" s="567"/>
      <c r="S138" s="597"/>
      <c r="T138" s="529"/>
      <c r="U138" s="108"/>
      <c r="V138" s="101"/>
      <c r="W138" s="101"/>
    </row>
    <row r="139" spans="2:23" s="109" customFormat="1" ht="14.4" customHeight="1" x14ac:dyDescent="0.25">
      <c r="B139" s="100"/>
      <c r="C139" s="101"/>
      <c r="D139" s="102"/>
      <c r="E139" s="103"/>
      <c r="F139" s="102"/>
      <c r="G139" s="101"/>
      <c r="H139" s="102"/>
      <c r="I139" s="707"/>
      <c r="J139" s="707"/>
      <c r="K139" s="707"/>
      <c r="L139" s="707"/>
      <c r="M139" s="598"/>
      <c r="N139" s="562"/>
      <c r="O139" s="562"/>
      <c r="P139" s="562"/>
      <c r="Q139" s="107"/>
      <c r="R139" s="107"/>
      <c r="S139" s="107"/>
      <c r="T139" s="107"/>
      <c r="U139" s="108"/>
      <c r="V139" s="101"/>
      <c r="W139" s="101"/>
    </row>
    <row r="140" spans="2:23" s="109" customFormat="1" ht="14.4" customHeight="1" x14ac:dyDescent="0.25">
      <c r="B140" s="708" t="s">
        <v>345</v>
      </c>
      <c r="C140" s="705" t="s">
        <v>346</v>
      </c>
      <c r="D140" s="110"/>
      <c r="E140" s="705" t="s">
        <v>2</v>
      </c>
      <c r="F140" s="111"/>
      <c r="G140" s="705" t="s">
        <v>395</v>
      </c>
      <c r="H140" s="112"/>
      <c r="I140" s="710" t="s">
        <v>396</v>
      </c>
      <c r="J140" s="711"/>
      <c r="K140" s="711"/>
      <c r="L140" s="711"/>
      <c r="M140" s="711"/>
      <c r="N140" s="711"/>
      <c r="O140" s="711"/>
      <c r="P140" s="711"/>
      <c r="Q140" s="711"/>
      <c r="R140" s="711"/>
      <c r="S140" s="711"/>
      <c r="T140" s="712"/>
      <c r="U140" s="527"/>
      <c r="V140" s="705" t="s">
        <v>421</v>
      </c>
      <c r="W140" s="705" t="s">
        <v>411</v>
      </c>
    </row>
    <row r="141" spans="2:23" s="109" customFormat="1" ht="14.4" customHeight="1" x14ac:dyDescent="0.25">
      <c r="B141" s="709"/>
      <c r="C141" s="706"/>
      <c r="D141" s="110"/>
      <c r="E141" s="706"/>
      <c r="F141" s="111"/>
      <c r="G141" s="706"/>
      <c r="H141" s="113"/>
      <c r="I141" s="114">
        <v>0</v>
      </c>
      <c r="J141" s="114">
        <v>0.1</v>
      </c>
      <c r="K141" s="114">
        <v>0.15</v>
      </c>
      <c r="L141" s="114">
        <v>0.2</v>
      </c>
      <c r="M141" s="114">
        <v>0.25</v>
      </c>
      <c r="N141" s="114">
        <v>0.3</v>
      </c>
      <c r="O141" s="114">
        <v>0.35</v>
      </c>
      <c r="P141" s="114">
        <v>0.4</v>
      </c>
      <c r="Q141" s="114">
        <v>0.5</v>
      </c>
      <c r="R141" s="114">
        <v>0.75</v>
      </c>
      <c r="S141" s="114">
        <v>0.85</v>
      </c>
      <c r="T141" s="114">
        <v>1</v>
      </c>
      <c r="U141" s="527"/>
      <c r="V141" s="706"/>
      <c r="W141" s="706"/>
    </row>
    <row r="142" spans="2:23" s="109" customFormat="1" ht="14.4" customHeight="1" x14ac:dyDescent="0.25">
      <c r="B142" s="115" t="s">
        <v>540</v>
      </c>
      <c r="C142" s="116" t="s">
        <v>541</v>
      </c>
      <c r="D142" s="110"/>
      <c r="E142" s="116" t="s">
        <v>542</v>
      </c>
      <c r="F142" s="111"/>
      <c r="G142" s="116" t="s">
        <v>544</v>
      </c>
      <c r="H142" s="113"/>
      <c r="I142" s="117" t="s">
        <v>545</v>
      </c>
      <c r="J142" s="117" t="s">
        <v>546</v>
      </c>
      <c r="K142" s="117" t="s">
        <v>547</v>
      </c>
      <c r="L142" s="117" t="s">
        <v>548</v>
      </c>
      <c r="M142" s="117" t="s">
        <v>549</v>
      </c>
      <c r="N142" s="117" t="s">
        <v>557</v>
      </c>
      <c r="O142" s="117" t="s">
        <v>550</v>
      </c>
      <c r="P142" s="117" t="s">
        <v>559</v>
      </c>
      <c r="Q142" s="117" t="s">
        <v>560</v>
      </c>
      <c r="R142" s="117" t="s">
        <v>561</v>
      </c>
      <c r="S142" s="116" t="s">
        <v>621</v>
      </c>
      <c r="T142" s="116" t="s">
        <v>622</v>
      </c>
      <c r="U142" s="562"/>
      <c r="V142" s="116" t="s">
        <v>623</v>
      </c>
      <c r="W142" s="116" t="s">
        <v>624</v>
      </c>
    </row>
    <row r="143" spans="2:23" s="109" customFormat="1" ht="14.4" customHeight="1" x14ac:dyDescent="0.25">
      <c r="B143" s="461" t="s">
        <v>479</v>
      </c>
      <c r="C143" s="316"/>
      <c r="D143" s="137"/>
      <c r="E143" s="316"/>
      <c r="F143" s="102"/>
      <c r="G143" s="317"/>
      <c r="H143" s="120"/>
      <c r="I143" s="317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108"/>
      <c r="V143" s="317"/>
      <c r="W143" s="317"/>
    </row>
    <row r="144" spans="2:23" s="109" customFormat="1" ht="14.4" customHeight="1" x14ac:dyDescent="0.25">
      <c r="B144" s="473" t="s">
        <v>368</v>
      </c>
      <c r="C144" s="456">
        <v>0.1</v>
      </c>
      <c r="D144" s="110"/>
      <c r="E144" s="88"/>
      <c r="F144" s="111"/>
      <c r="G144" s="88"/>
      <c r="H144" s="113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469"/>
      <c r="V144" s="123">
        <f t="shared" ref="V144:V147" si="10">C144*E144</f>
        <v>0</v>
      </c>
      <c r="W144" s="123">
        <f>C144*G144+I144*$I$141+J144*$J$141+K144*$K$141+L144*$L$141+M144*$M$141+N144*$N$141+O144*$O$141+P144*$P$141+Q144*$Q$141+R144*$R$141+S144*$S$141+T144*$T$141</f>
        <v>0</v>
      </c>
    </row>
    <row r="145" spans="2:23" s="109" customFormat="1" ht="14.4" customHeight="1" x14ac:dyDescent="0.25">
      <c r="B145" s="473" t="s">
        <v>372</v>
      </c>
      <c r="C145" s="510">
        <v>0.2</v>
      </c>
      <c r="D145" s="110"/>
      <c r="E145" s="86"/>
      <c r="F145" s="111"/>
      <c r="G145" s="86"/>
      <c r="H145" s="113"/>
      <c r="I145" s="86"/>
      <c r="J145" s="547"/>
      <c r="K145" s="547"/>
      <c r="L145" s="86"/>
      <c r="M145" s="547"/>
      <c r="N145" s="547"/>
      <c r="O145" s="547"/>
      <c r="P145" s="547"/>
      <c r="Q145" s="86"/>
      <c r="R145" s="547"/>
      <c r="S145" s="547"/>
      <c r="T145" s="86"/>
      <c r="U145" s="469"/>
      <c r="V145" s="123">
        <f t="shared" si="10"/>
        <v>0</v>
      </c>
      <c r="W145" s="123">
        <f t="shared" ref="W145:W147" si="11">C145*G145+I145*$I$141+J145*$J$141+K145*$K$141+L145*$L$141+M145*$M$141+N145*$N$141+O145*$O$141+P145*$P$141+Q145*$Q$141+R145*$R$141+S145*$S$141+T145*$T$141</f>
        <v>0</v>
      </c>
    </row>
    <row r="146" spans="2:23" s="109" customFormat="1" ht="14.4" customHeight="1" x14ac:dyDescent="0.25">
      <c r="B146" s="473" t="s">
        <v>371</v>
      </c>
      <c r="C146" s="460">
        <v>0.5</v>
      </c>
      <c r="D146" s="110"/>
      <c r="E146" s="88"/>
      <c r="F146" s="111"/>
      <c r="G146" s="88"/>
      <c r="H146" s="113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469"/>
      <c r="V146" s="123">
        <f t="shared" si="10"/>
        <v>0</v>
      </c>
      <c r="W146" s="123">
        <f t="shared" si="11"/>
        <v>0</v>
      </c>
    </row>
    <row r="147" spans="2:23" s="109" customFormat="1" ht="14.4" customHeight="1" x14ac:dyDescent="0.25">
      <c r="B147" s="473" t="s">
        <v>351</v>
      </c>
      <c r="C147" s="460">
        <v>1</v>
      </c>
      <c r="D147" s="110"/>
      <c r="E147" s="88"/>
      <c r="F147" s="111"/>
      <c r="G147" s="88"/>
      <c r="H147" s="113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469"/>
      <c r="V147" s="123">
        <f t="shared" si="10"/>
        <v>0</v>
      </c>
      <c r="W147" s="123">
        <f t="shared" si="11"/>
        <v>0</v>
      </c>
    </row>
    <row r="148" spans="2:23" s="109" customFormat="1" ht="14.4" customHeight="1" x14ac:dyDescent="0.25">
      <c r="B148" s="461" t="s">
        <v>480</v>
      </c>
      <c r="C148" s="316"/>
      <c r="D148" s="137"/>
      <c r="E148" s="316"/>
      <c r="F148" s="102"/>
      <c r="G148" s="317"/>
      <c r="H148" s="120"/>
      <c r="I148" s="317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108"/>
      <c r="V148" s="317"/>
      <c r="W148" s="317"/>
    </row>
    <row r="149" spans="2:23" s="109" customFormat="1" ht="14.4" customHeight="1" x14ac:dyDescent="0.25">
      <c r="B149" s="511" t="s">
        <v>481</v>
      </c>
      <c r="C149" s="456">
        <v>0.1</v>
      </c>
      <c r="D149" s="110"/>
      <c r="E149" s="88"/>
      <c r="F149" s="111"/>
      <c r="G149" s="88"/>
      <c r="H149" s="113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469"/>
      <c r="V149" s="123">
        <f t="shared" ref="V149:V154" si="12">C149*E149</f>
        <v>0</v>
      </c>
      <c r="W149" s="123">
        <f t="shared" ref="W149:W155" si="13">C149*G149+I149*$I$141+J149*$J$141+K149*$K$141+L149*$L$141+M149*$M$141+N149*$N$141+O149*$O$141+P149*$P$141+Q149*$Q$141+R149*$R$141+S149*$S$141+T149*$T$141</f>
        <v>0</v>
      </c>
    </row>
    <row r="150" spans="2:23" s="109" customFormat="1" ht="14.4" customHeight="1" x14ac:dyDescent="0.25">
      <c r="B150" s="511" t="s">
        <v>482</v>
      </c>
      <c r="C150" s="510">
        <v>0.15</v>
      </c>
      <c r="D150" s="110"/>
      <c r="E150" s="86"/>
      <c r="F150" s="111"/>
      <c r="G150" s="86"/>
      <c r="H150" s="113"/>
      <c r="I150" s="86"/>
      <c r="J150" s="547"/>
      <c r="K150" s="547"/>
      <c r="L150" s="86"/>
      <c r="M150" s="547"/>
      <c r="N150" s="547"/>
      <c r="O150" s="547"/>
      <c r="P150" s="547"/>
      <c r="Q150" s="86"/>
      <c r="R150" s="547"/>
      <c r="S150" s="547"/>
      <c r="T150" s="86"/>
      <c r="U150" s="469"/>
      <c r="V150" s="123">
        <f t="shared" si="12"/>
        <v>0</v>
      </c>
      <c r="W150" s="123">
        <f t="shared" si="13"/>
        <v>0</v>
      </c>
    </row>
    <row r="151" spans="2:23" s="109" customFormat="1" ht="14.4" customHeight="1" x14ac:dyDescent="0.25">
      <c r="B151" s="511" t="s">
        <v>483</v>
      </c>
      <c r="C151" s="460">
        <v>0.2</v>
      </c>
      <c r="D151" s="137"/>
      <c r="E151" s="88"/>
      <c r="F151" s="102"/>
      <c r="G151" s="88"/>
      <c r="H151" s="120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108"/>
      <c r="V151" s="123">
        <f t="shared" si="12"/>
        <v>0</v>
      </c>
      <c r="W151" s="123">
        <f t="shared" si="13"/>
        <v>0</v>
      </c>
    </row>
    <row r="152" spans="2:23" s="109" customFormat="1" ht="14.4" customHeight="1" x14ac:dyDescent="0.25">
      <c r="B152" s="511" t="s">
        <v>484</v>
      </c>
      <c r="C152" s="460">
        <v>0.25</v>
      </c>
      <c r="D152" s="137"/>
      <c r="E152" s="88"/>
      <c r="F152" s="102"/>
      <c r="G152" s="88"/>
      <c r="H152" s="120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108"/>
      <c r="V152" s="123">
        <f t="shared" si="12"/>
        <v>0</v>
      </c>
      <c r="W152" s="123">
        <f t="shared" si="13"/>
        <v>0</v>
      </c>
    </row>
    <row r="153" spans="2:23" s="109" customFormat="1" ht="14.4" customHeight="1" x14ac:dyDescent="0.25">
      <c r="B153" s="511" t="s">
        <v>485</v>
      </c>
      <c r="C153" s="460">
        <v>0.35</v>
      </c>
      <c r="D153" s="137"/>
      <c r="E153" s="88"/>
      <c r="F153" s="102"/>
      <c r="G153" s="88"/>
      <c r="H153" s="120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108"/>
      <c r="V153" s="123">
        <f t="shared" si="12"/>
        <v>0</v>
      </c>
      <c r="W153" s="123">
        <f t="shared" si="13"/>
        <v>0</v>
      </c>
    </row>
    <row r="154" spans="2:23" s="109" customFormat="1" ht="14.4" customHeight="1" x14ac:dyDescent="0.25">
      <c r="B154" s="511" t="s">
        <v>486</v>
      </c>
      <c r="C154" s="460">
        <v>0.5</v>
      </c>
      <c r="D154" s="137"/>
      <c r="E154" s="88"/>
      <c r="F154" s="102"/>
      <c r="G154" s="88"/>
      <c r="H154" s="120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108"/>
      <c r="V154" s="123">
        <f t="shared" si="12"/>
        <v>0</v>
      </c>
      <c r="W154" s="123">
        <f>C154*G154+I154*$I$141+J154*$J$141+K154*$K$141+L154*$L$141+M154*$M$141+N154*$N$141+O154*$O$141+P154*$P$141+Q154*$Q$141+R154*$R$141+S154*$S$141+T154*$T$141</f>
        <v>0</v>
      </c>
    </row>
    <row r="155" spans="2:23" s="109" customFormat="1" ht="14.4" customHeight="1" x14ac:dyDescent="0.25">
      <c r="B155" s="511" t="s">
        <v>487</v>
      </c>
      <c r="C155" s="463">
        <v>1</v>
      </c>
      <c r="D155" s="137"/>
      <c r="E155" s="88"/>
      <c r="F155" s="102"/>
      <c r="G155" s="88"/>
      <c r="H155" s="120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108"/>
      <c r="V155" s="123">
        <f>C155*E155</f>
        <v>0</v>
      </c>
      <c r="W155" s="123">
        <f t="shared" si="13"/>
        <v>0</v>
      </c>
    </row>
    <row r="156" spans="2:23" s="109" customFormat="1" ht="14.4" customHeight="1" x14ac:dyDescent="0.25">
      <c r="B156" s="124"/>
      <c r="C156" s="125"/>
      <c r="D156" s="126"/>
      <c r="E156" s="127"/>
      <c r="F156" s="102"/>
      <c r="G156" s="125"/>
      <c r="H156" s="102"/>
      <c r="I156" s="128"/>
      <c r="J156" s="128"/>
      <c r="K156" s="128"/>
      <c r="L156" s="468"/>
      <c r="M156" s="597"/>
      <c r="N156" s="567"/>
      <c r="O156" s="567"/>
      <c r="P156" s="567"/>
      <c r="Q156" s="468"/>
      <c r="R156" s="567"/>
      <c r="S156" s="597"/>
      <c r="T156" s="468"/>
      <c r="U156" s="108"/>
      <c r="V156" s="101"/>
      <c r="W156" s="101"/>
    </row>
    <row r="157" spans="2:23" s="109" customFormat="1" ht="14.4" customHeight="1" x14ac:dyDescent="0.25">
      <c r="B157" s="129" t="s">
        <v>349</v>
      </c>
      <c r="C157" s="130" t="s">
        <v>52</v>
      </c>
      <c r="D157" s="131"/>
      <c r="E157" s="85">
        <f>SUM(V144:V147,V149:V155)</f>
        <v>0</v>
      </c>
      <c r="F157" s="111"/>
      <c r="G157" s="132"/>
      <c r="H157" s="111"/>
      <c r="I157" s="133"/>
      <c r="J157" s="133"/>
      <c r="K157" s="133"/>
      <c r="L157" s="107"/>
      <c r="M157" s="107"/>
      <c r="N157" s="107"/>
      <c r="O157" s="107"/>
      <c r="P157" s="107"/>
      <c r="Q157" s="107"/>
      <c r="R157" s="107"/>
      <c r="S157" s="107"/>
      <c r="T157" s="107"/>
      <c r="U157" s="469"/>
      <c r="V157" s="134"/>
      <c r="W157" s="134"/>
    </row>
    <row r="158" spans="2:23" s="109" customFormat="1" ht="14.4" customHeight="1" x14ac:dyDescent="0.25">
      <c r="B158" s="129" t="s">
        <v>350</v>
      </c>
      <c r="C158" s="130" t="s">
        <v>53</v>
      </c>
      <c r="D158" s="131"/>
      <c r="E158" s="85">
        <f>SUM(W144:W147,W149:W155)</f>
        <v>0</v>
      </c>
      <c r="F158" s="111"/>
      <c r="G158" s="132"/>
      <c r="H158" s="111"/>
      <c r="I158" s="133"/>
      <c r="J158" s="133"/>
      <c r="K158" s="133"/>
      <c r="L158" s="107"/>
      <c r="M158" s="107"/>
      <c r="N158" s="107"/>
      <c r="O158" s="107"/>
      <c r="P158" s="107"/>
      <c r="Q158" s="107"/>
      <c r="R158" s="107"/>
      <c r="S158" s="107"/>
      <c r="T158" s="107"/>
      <c r="U158" s="469"/>
      <c r="V158" s="134"/>
      <c r="W158" s="134"/>
    </row>
    <row r="159" spans="2:23" s="109" customFormat="1" ht="14.4" customHeight="1" x14ac:dyDescent="0.25">
      <c r="B159" s="147"/>
      <c r="C159" s="148"/>
      <c r="D159" s="131"/>
      <c r="E159" s="149"/>
      <c r="F159" s="111"/>
      <c r="G159" s="132"/>
      <c r="H159" s="111"/>
      <c r="I159" s="133"/>
      <c r="J159" s="133"/>
      <c r="K159" s="133"/>
      <c r="L159" s="107"/>
      <c r="M159" s="107"/>
      <c r="N159" s="107"/>
      <c r="O159" s="107"/>
      <c r="P159" s="107"/>
      <c r="Q159" s="107"/>
      <c r="R159" s="107"/>
      <c r="S159" s="107"/>
      <c r="T159" s="107"/>
      <c r="U159" s="469"/>
      <c r="V159" s="134"/>
      <c r="W159" s="134"/>
    </row>
    <row r="160" spans="2:23" s="109" customFormat="1" ht="14.4" customHeight="1" x14ac:dyDescent="0.25">
      <c r="B160" s="147"/>
      <c r="C160" s="148"/>
      <c r="D160" s="131"/>
      <c r="E160" s="149"/>
      <c r="F160" s="111"/>
      <c r="G160" s="132"/>
      <c r="H160" s="111"/>
      <c r="I160" s="133"/>
      <c r="J160" s="133"/>
      <c r="K160" s="133"/>
      <c r="L160" s="107"/>
      <c r="M160" s="107"/>
      <c r="N160" s="107"/>
      <c r="O160" s="107"/>
      <c r="P160" s="107"/>
      <c r="Q160" s="107"/>
      <c r="R160" s="107"/>
      <c r="S160" s="107"/>
      <c r="T160" s="107"/>
      <c r="U160" s="469"/>
      <c r="V160" s="134"/>
      <c r="W160" s="209"/>
    </row>
    <row r="161" spans="2:23" s="109" customFormat="1" ht="14.4" customHeight="1" x14ac:dyDescent="0.25">
      <c r="B161" s="509" t="s">
        <v>587</v>
      </c>
      <c r="C161" s="101"/>
      <c r="D161" s="102"/>
      <c r="E161" s="103"/>
      <c r="F161" s="102"/>
      <c r="G161" s="101"/>
      <c r="H161" s="102"/>
      <c r="I161" s="469"/>
      <c r="J161" s="562"/>
      <c r="K161" s="562"/>
      <c r="L161" s="469"/>
      <c r="M161" s="598"/>
      <c r="N161" s="562"/>
      <c r="O161" s="562"/>
      <c r="P161" s="562"/>
      <c r="Q161" s="104"/>
      <c r="R161" s="104"/>
      <c r="S161" s="104"/>
      <c r="T161" s="104"/>
      <c r="U161" s="104"/>
      <c r="V161" s="104"/>
      <c r="W161" s="104"/>
    </row>
    <row r="162" spans="2:23" s="109" customFormat="1" ht="14.4" customHeight="1" x14ac:dyDescent="0.25">
      <c r="B162" s="100"/>
      <c r="C162" s="101"/>
      <c r="D162" s="102"/>
      <c r="E162" s="103"/>
      <c r="F162" s="102"/>
      <c r="G162" s="101"/>
      <c r="H162" s="102"/>
      <c r="I162" s="469"/>
      <c r="J162" s="562"/>
      <c r="K162" s="562"/>
      <c r="L162" s="469"/>
      <c r="M162" s="598"/>
      <c r="N162" s="562"/>
      <c r="O162" s="562"/>
      <c r="P162" s="562"/>
      <c r="Q162" s="104"/>
      <c r="R162" s="104"/>
      <c r="S162" s="104"/>
      <c r="T162" s="104"/>
      <c r="U162" s="104"/>
      <c r="V162" s="104"/>
      <c r="W162" s="104"/>
    </row>
    <row r="163" spans="2:23" s="109" customFormat="1" ht="14.4" customHeight="1" x14ac:dyDescent="0.25">
      <c r="B163" s="100"/>
      <c r="C163" s="105" t="s">
        <v>539</v>
      </c>
      <c r="D163" s="102"/>
      <c r="E163" s="103"/>
      <c r="F163" s="102"/>
      <c r="G163" s="101"/>
      <c r="H163" s="102"/>
      <c r="I163" s="527"/>
      <c r="J163" s="562"/>
      <c r="K163" s="562"/>
      <c r="L163" s="527"/>
      <c r="M163" s="598"/>
      <c r="N163" s="562"/>
      <c r="O163" s="562"/>
      <c r="P163" s="562"/>
      <c r="Q163" s="104"/>
      <c r="R163" s="104"/>
      <c r="S163" s="104"/>
      <c r="T163" s="104"/>
      <c r="U163" s="104"/>
      <c r="V163" s="104"/>
      <c r="W163" s="104"/>
    </row>
    <row r="164" spans="2:23" s="109" customFormat="1" ht="14.4" customHeight="1" x14ac:dyDescent="0.25">
      <c r="B164" s="106" t="s">
        <v>2</v>
      </c>
      <c r="C164" s="92">
        <f>'Individu Form 2D ATMR Kredit'!H65</f>
        <v>0</v>
      </c>
      <c r="D164" s="102"/>
      <c r="E164" s="136"/>
      <c r="F164" s="102"/>
      <c r="G164" s="101"/>
      <c r="H164" s="102"/>
      <c r="I164" s="128"/>
      <c r="J164" s="128"/>
      <c r="K164" s="128"/>
      <c r="L164" s="529"/>
      <c r="M164" s="597"/>
      <c r="N164" s="567"/>
      <c r="O164" s="567"/>
      <c r="P164" s="567"/>
      <c r="Q164" s="529"/>
      <c r="R164" s="567"/>
      <c r="S164" s="597"/>
      <c r="T164" s="529"/>
      <c r="U164" s="108"/>
      <c r="V164" s="101"/>
      <c r="W164" s="101"/>
    </row>
    <row r="165" spans="2:23" s="109" customFormat="1" ht="14.4" customHeight="1" x14ac:dyDescent="0.25">
      <c r="B165" s="100"/>
      <c r="C165" s="101"/>
      <c r="D165" s="102"/>
      <c r="E165" s="103"/>
      <c r="F165" s="102"/>
      <c r="G165" s="101"/>
      <c r="H165" s="102"/>
      <c r="I165" s="707"/>
      <c r="J165" s="707"/>
      <c r="K165" s="707"/>
      <c r="L165" s="707"/>
      <c r="M165" s="598"/>
      <c r="N165" s="562"/>
      <c r="O165" s="562"/>
      <c r="P165" s="562"/>
      <c r="Q165" s="107"/>
      <c r="R165" s="107"/>
      <c r="S165" s="107"/>
      <c r="T165" s="107"/>
      <c r="U165" s="108"/>
      <c r="V165" s="101"/>
      <c r="W165" s="101"/>
    </row>
    <row r="166" spans="2:23" s="109" customFormat="1" ht="14.4" customHeight="1" x14ac:dyDescent="0.25">
      <c r="B166" s="708" t="s">
        <v>345</v>
      </c>
      <c r="C166" s="705" t="s">
        <v>346</v>
      </c>
      <c r="D166" s="110"/>
      <c r="E166" s="705" t="s">
        <v>2</v>
      </c>
      <c r="F166" s="111"/>
      <c r="G166" s="705" t="s">
        <v>395</v>
      </c>
      <c r="H166" s="112"/>
      <c r="I166" s="710" t="s">
        <v>396</v>
      </c>
      <c r="J166" s="711"/>
      <c r="K166" s="711"/>
      <c r="L166" s="711"/>
      <c r="M166" s="711"/>
      <c r="N166" s="711"/>
      <c r="O166" s="711"/>
      <c r="P166" s="711"/>
      <c r="Q166" s="711"/>
      <c r="R166" s="711"/>
      <c r="S166" s="711"/>
      <c r="T166" s="712"/>
      <c r="U166" s="527"/>
      <c r="V166" s="705" t="s">
        <v>421</v>
      </c>
      <c r="W166" s="705" t="s">
        <v>411</v>
      </c>
    </row>
    <row r="167" spans="2:23" s="109" customFormat="1" ht="14.4" customHeight="1" x14ac:dyDescent="0.25">
      <c r="B167" s="709"/>
      <c r="C167" s="706"/>
      <c r="D167" s="110"/>
      <c r="E167" s="706"/>
      <c r="F167" s="111"/>
      <c r="G167" s="706"/>
      <c r="H167" s="113"/>
      <c r="I167" s="114">
        <v>0</v>
      </c>
      <c r="J167" s="114">
        <v>0.1</v>
      </c>
      <c r="K167" s="114">
        <v>0.15</v>
      </c>
      <c r="L167" s="114">
        <v>0.2</v>
      </c>
      <c r="M167" s="114">
        <v>0.25</v>
      </c>
      <c r="N167" s="114">
        <v>0.3</v>
      </c>
      <c r="O167" s="114">
        <v>0.35</v>
      </c>
      <c r="P167" s="114">
        <v>0.4</v>
      </c>
      <c r="Q167" s="114">
        <v>0.5</v>
      </c>
      <c r="R167" s="114">
        <v>0.75</v>
      </c>
      <c r="S167" s="114">
        <v>0.85</v>
      </c>
      <c r="T167" s="114">
        <v>1</v>
      </c>
      <c r="U167" s="527"/>
      <c r="V167" s="706"/>
      <c r="W167" s="706"/>
    </row>
    <row r="168" spans="2:23" s="109" customFormat="1" ht="14.4" customHeight="1" x14ac:dyDescent="0.25">
      <c r="B168" s="115" t="s">
        <v>540</v>
      </c>
      <c r="C168" s="116" t="s">
        <v>541</v>
      </c>
      <c r="D168" s="110"/>
      <c r="E168" s="116" t="s">
        <v>542</v>
      </c>
      <c r="F168" s="111"/>
      <c r="G168" s="116" t="s">
        <v>544</v>
      </c>
      <c r="H168" s="113"/>
      <c r="I168" s="117" t="s">
        <v>545</v>
      </c>
      <c r="J168" s="117" t="s">
        <v>546</v>
      </c>
      <c r="K168" s="117" t="s">
        <v>547</v>
      </c>
      <c r="L168" s="117" t="s">
        <v>548</v>
      </c>
      <c r="M168" s="117" t="s">
        <v>549</v>
      </c>
      <c r="N168" s="117" t="s">
        <v>557</v>
      </c>
      <c r="O168" s="117" t="s">
        <v>550</v>
      </c>
      <c r="P168" s="117" t="s">
        <v>559</v>
      </c>
      <c r="Q168" s="117" t="s">
        <v>560</v>
      </c>
      <c r="R168" s="117" t="s">
        <v>561</v>
      </c>
      <c r="S168" s="116" t="s">
        <v>621</v>
      </c>
      <c r="T168" s="116" t="s">
        <v>622</v>
      </c>
      <c r="U168" s="562"/>
      <c r="V168" s="116" t="s">
        <v>623</v>
      </c>
      <c r="W168" s="116" t="s">
        <v>624</v>
      </c>
    </row>
    <row r="169" spans="2:23" s="109" customFormat="1" ht="14.4" customHeight="1" x14ac:dyDescent="0.25">
      <c r="B169" s="470" t="s">
        <v>459</v>
      </c>
      <c r="C169" s="316"/>
      <c r="D169" s="110"/>
      <c r="E169" s="316"/>
      <c r="F169" s="111"/>
      <c r="G169" s="316"/>
      <c r="H169" s="113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516"/>
      <c r="V169" s="317"/>
      <c r="W169" s="317"/>
    </row>
    <row r="170" spans="2:23" s="109" customFormat="1" ht="14.4" customHeight="1" x14ac:dyDescent="0.25">
      <c r="B170" s="471" t="s">
        <v>355</v>
      </c>
      <c r="C170" s="457">
        <v>0.2</v>
      </c>
      <c r="D170" s="137"/>
      <c r="E170" s="88"/>
      <c r="F170" s="102"/>
      <c r="G170" s="95"/>
      <c r="H170" s="120"/>
      <c r="I170" s="121"/>
      <c r="J170" s="121"/>
      <c r="K170" s="121"/>
      <c r="L170" s="122"/>
      <c r="M170" s="122"/>
      <c r="N170" s="122"/>
      <c r="O170" s="122"/>
      <c r="P170" s="122"/>
      <c r="Q170" s="122"/>
      <c r="R170" s="122"/>
      <c r="S170" s="122"/>
      <c r="T170" s="122"/>
      <c r="U170" s="108"/>
      <c r="V170" s="123">
        <f t="shared" ref="V170:V176" si="14">C170*E170</f>
        <v>0</v>
      </c>
      <c r="W170" s="123">
        <f>C170*G170+I170*$I$167+J170*$J$167+K170*$K$167+L170*$L$167+M170*$M$167+N170*$N$167+O170*$O$167+P170*$P$167+Q170*$Q$167+R170*$R$167+S170*S167+$T$170*$T$167</f>
        <v>0</v>
      </c>
    </row>
    <row r="171" spans="2:23" s="109" customFormat="1" ht="14.4" customHeight="1" x14ac:dyDescent="0.25">
      <c r="B171" s="471" t="s">
        <v>356</v>
      </c>
      <c r="C171" s="458">
        <v>0.5</v>
      </c>
      <c r="D171" s="137"/>
      <c r="E171" s="86"/>
      <c r="F171" s="102"/>
      <c r="G171" s="93"/>
      <c r="H171" s="120"/>
      <c r="I171" s="139"/>
      <c r="J171" s="139"/>
      <c r="K171" s="139"/>
      <c r="L171" s="140"/>
      <c r="M171" s="140"/>
      <c r="N171" s="140"/>
      <c r="O171" s="140"/>
      <c r="P171" s="140"/>
      <c r="Q171" s="140"/>
      <c r="R171" s="140"/>
      <c r="S171" s="140"/>
      <c r="T171" s="140"/>
      <c r="U171" s="108"/>
      <c r="V171" s="123">
        <f t="shared" si="14"/>
        <v>0</v>
      </c>
      <c r="W171" s="123">
        <f t="shared" ref="W171:W179" si="15">C171*G171+I171*$I$167+J171*$J$167+K171*$K$167+L171*$L$167+N171*$N$167+O171*$O$167+P171*$P$167+Q171*$Q$167+R171*$R$167+T171*$T$167</f>
        <v>0</v>
      </c>
    </row>
    <row r="172" spans="2:23" s="109" customFormat="1" ht="14.4" customHeight="1" x14ac:dyDescent="0.25">
      <c r="B172" s="471" t="s">
        <v>357</v>
      </c>
      <c r="C172" s="459">
        <v>1</v>
      </c>
      <c r="D172" s="137"/>
      <c r="E172" s="86"/>
      <c r="F172" s="102"/>
      <c r="G172" s="93"/>
      <c r="H172" s="120"/>
      <c r="I172" s="139"/>
      <c r="J172" s="139"/>
      <c r="K172" s="139"/>
      <c r="L172" s="140"/>
      <c r="M172" s="140"/>
      <c r="N172" s="140"/>
      <c r="O172" s="140"/>
      <c r="P172" s="140"/>
      <c r="Q172" s="140"/>
      <c r="R172" s="140"/>
      <c r="S172" s="140"/>
      <c r="T172" s="140"/>
      <c r="U172" s="108"/>
      <c r="V172" s="123">
        <f t="shared" si="14"/>
        <v>0</v>
      </c>
      <c r="W172" s="123">
        <f>C172*G172+I172*$I$167+J172*$J$167+K172*$K$167+L172*$L$167+N172*$N$167+O172*$O$167+P172*$P$167+Q172*$Q$167+R172*$R$167+T172*$T$167</f>
        <v>0</v>
      </c>
    </row>
    <row r="173" spans="2:23" s="109" customFormat="1" ht="14.4" customHeight="1" x14ac:dyDescent="0.25">
      <c r="B173" s="471" t="s">
        <v>358</v>
      </c>
      <c r="C173" s="459">
        <v>1.5</v>
      </c>
      <c r="D173" s="137"/>
      <c r="E173" s="88"/>
      <c r="F173" s="102"/>
      <c r="G173" s="95"/>
      <c r="H173" s="120"/>
      <c r="I173" s="121"/>
      <c r="J173" s="121"/>
      <c r="K173" s="121"/>
      <c r="L173" s="122"/>
      <c r="M173" s="122"/>
      <c r="N173" s="122"/>
      <c r="O173" s="122"/>
      <c r="P173" s="122"/>
      <c r="Q173" s="122"/>
      <c r="R173" s="122"/>
      <c r="S173" s="122"/>
      <c r="T173" s="122"/>
      <c r="U173" s="108"/>
      <c r="V173" s="123">
        <f t="shared" si="14"/>
        <v>0</v>
      </c>
      <c r="W173" s="123">
        <f t="shared" si="15"/>
        <v>0</v>
      </c>
    </row>
    <row r="174" spans="2:23" s="109" customFormat="1" ht="14.4" customHeight="1" x14ac:dyDescent="0.25">
      <c r="B174" s="472" t="s">
        <v>373</v>
      </c>
      <c r="C174" s="141">
        <v>0.2</v>
      </c>
      <c r="D174" s="137"/>
      <c r="E174" s="88"/>
      <c r="F174" s="102"/>
      <c r="G174" s="95"/>
      <c r="H174" s="120"/>
      <c r="I174" s="121"/>
      <c r="J174" s="121"/>
      <c r="K174" s="121"/>
      <c r="L174" s="122"/>
      <c r="M174" s="122"/>
      <c r="N174" s="122"/>
      <c r="O174" s="122"/>
      <c r="P174" s="122"/>
      <c r="Q174" s="122"/>
      <c r="R174" s="122"/>
      <c r="S174" s="122"/>
      <c r="T174" s="122"/>
      <c r="U174" s="108"/>
      <c r="V174" s="123">
        <f t="shared" si="14"/>
        <v>0</v>
      </c>
      <c r="W174" s="123">
        <f t="shared" si="15"/>
        <v>0</v>
      </c>
    </row>
    <row r="175" spans="2:23" s="109" customFormat="1" ht="14.4" customHeight="1" x14ac:dyDescent="0.25">
      <c r="B175" s="472" t="s">
        <v>371</v>
      </c>
      <c r="C175" s="141">
        <v>0.5</v>
      </c>
      <c r="D175" s="137"/>
      <c r="E175" s="88"/>
      <c r="F175" s="102"/>
      <c r="G175" s="95"/>
      <c r="H175" s="120"/>
      <c r="I175" s="121"/>
      <c r="J175" s="121"/>
      <c r="K175" s="121"/>
      <c r="L175" s="122"/>
      <c r="M175" s="122"/>
      <c r="N175" s="122"/>
      <c r="O175" s="122"/>
      <c r="P175" s="122"/>
      <c r="Q175" s="122"/>
      <c r="R175" s="122"/>
      <c r="S175" s="122"/>
      <c r="T175" s="122"/>
      <c r="U175" s="108"/>
      <c r="V175" s="123">
        <f t="shared" si="14"/>
        <v>0</v>
      </c>
      <c r="W175" s="123">
        <f t="shared" si="15"/>
        <v>0</v>
      </c>
    </row>
    <row r="176" spans="2:23" s="109" customFormat="1" ht="14.4" customHeight="1" x14ac:dyDescent="0.25">
      <c r="B176" s="472" t="s">
        <v>351</v>
      </c>
      <c r="C176" s="141">
        <v>1.5</v>
      </c>
      <c r="D176" s="137"/>
      <c r="E176" s="88"/>
      <c r="F176" s="102"/>
      <c r="G176" s="95"/>
      <c r="H176" s="120"/>
      <c r="I176" s="121"/>
      <c r="J176" s="121"/>
      <c r="K176" s="121"/>
      <c r="L176" s="122"/>
      <c r="M176" s="122"/>
      <c r="N176" s="122"/>
      <c r="O176" s="122"/>
      <c r="P176" s="122"/>
      <c r="Q176" s="122"/>
      <c r="R176" s="122"/>
      <c r="S176" s="122"/>
      <c r="T176" s="122"/>
      <c r="U176" s="108"/>
      <c r="V176" s="123">
        <f t="shared" si="14"/>
        <v>0</v>
      </c>
      <c r="W176" s="123">
        <f t="shared" si="15"/>
        <v>0</v>
      </c>
    </row>
    <row r="177" spans="2:23" s="109" customFormat="1" ht="14.4" customHeight="1" x14ac:dyDescent="0.25">
      <c r="B177" s="470" t="s">
        <v>352</v>
      </c>
      <c r="C177" s="316"/>
      <c r="D177" s="137"/>
      <c r="E177" s="316"/>
      <c r="F177" s="102"/>
      <c r="G177" s="316"/>
      <c r="H177" s="120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108"/>
      <c r="V177" s="317"/>
      <c r="W177" s="317"/>
    </row>
    <row r="178" spans="2:23" s="109" customFormat="1" ht="14.4" customHeight="1" x14ac:dyDescent="0.25">
      <c r="B178" s="473" t="s">
        <v>460</v>
      </c>
      <c r="C178" s="460">
        <v>0.2</v>
      </c>
      <c r="D178" s="137"/>
      <c r="E178" s="88"/>
      <c r="F178" s="102"/>
      <c r="G178" s="95"/>
      <c r="H178" s="120"/>
      <c r="I178" s="121"/>
      <c r="J178" s="121"/>
      <c r="K178" s="121"/>
      <c r="L178" s="122"/>
      <c r="M178" s="122"/>
      <c r="N178" s="122"/>
      <c r="O178" s="122"/>
      <c r="P178" s="122"/>
      <c r="Q178" s="122"/>
      <c r="R178" s="122"/>
      <c r="S178" s="122"/>
      <c r="T178" s="122"/>
      <c r="U178" s="108"/>
      <c r="V178" s="123">
        <f t="shared" ref="V178:V180" si="16">C178*E178</f>
        <v>0</v>
      </c>
      <c r="W178" s="123">
        <f t="shared" si="15"/>
        <v>0</v>
      </c>
    </row>
    <row r="179" spans="2:23" s="109" customFormat="1" ht="14.4" customHeight="1" x14ac:dyDescent="0.25">
      <c r="B179" s="473" t="s">
        <v>461</v>
      </c>
      <c r="C179" s="460">
        <v>0.5</v>
      </c>
      <c r="D179" s="137"/>
      <c r="E179" s="88"/>
      <c r="F179" s="102"/>
      <c r="G179" s="95"/>
      <c r="H179" s="120"/>
      <c r="I179" s="121"/>
      <c r="J179" s="121"/>
      <c r="K179" s="121"/>
      <c r="L179" s="122"/>
      <c r="M179" s="122"/>
      <c r="N179" s="122"/>
      <c r="O179" s="122"/>
      <c r="P179" s="122"/>
      <c r="Q179" s="122"/>
      <c r="R179" s="122"/>
      <c r="S179" s="122"/>
      <c r="T179" s="122"/>
      <c r="U179" s="108"/>
      <c r="V179" s="123">
        <f t="shared" si="16"/>
        <v>0</v>
      </c>
      <c r="W179" s="123">
        <f t="shared" si="15"/>
        <v>0</v>
      </c>
    </row>
    <row r="180" spans="2:23" s="109" customFormat="1" ht="14.4" customHeight="1" x14ac:dyDescent="0.25">
      <c r="B180" s="473" t="s">
        <v>462</v>
      </c>
      <c r="C180" s="460">
        <v>1.5</v>
      </c>
      <c r="D180" s="137"/>
      <c r="E180" s="88"/>
      <c r="F180" s="102"/>
      <c r="G180" s="95"/>
      <c r="H180" s="120"/>
      <c r="I180" s="121"/>
      <c r="J180" s="121"/>
      <c r="K180" s="121"/>
      <c r="L180" s="122"/>
      <c r="M180" s="122"/>
      <c r="N180" s="122"/>
      <c r="O180" s="122"/>
      <c r="P180" s="122"/>
      <c r="Q180" s="122"/>
      <c r="R180" s="122"/>
      <c r="S180" s="122"/>
      <c r="T180" s="122"/>
      <c r="U180" s="108"/>
      <c r="V180" s="123">
        <f t="shared" si="16"/>
        <v>0</v>
      </c>
      <c r="W180" s="123">
        <f>C180*G180+I180*$I$167+J180*$J$167+K180*$K$167+L180*$L$167+N180*$N$167+O180*$O$167+P180*$P$167+Q180*$Q$167+R180*$R$167+T180*$T$167</f>
        <v>0</v>
      </c>
    </row>
    <row r="181" spans="2:23" s="109" customFormat="1" ht="14.4" customHeight="1" x14ac:dyDescent="0.25">
      <c r="B181" s="512"/>
      <c r="C181" s="513"/>
      <c r="D181" s="126"/>
      <c r="E181" s="127"/>
      <c r="F181" s="102"/>
      <c r="G181" s="125"/>
      <c r="H181" s="102"/>
      <c r="I181" s="128"/>
      <c r="J181" s="128"/>
      <c r="K181" s="128"/>
      <c r="L181" s="468"/>
      <c r="M181" s="597"/>
      <c r="N181" s="567"/>
      <c r="O181" s="567"/>
      <c r="P181" s="567"/>
      <c r="Q181" s="468"/>
      <c r="R181" s="567"/>
      <c r="S181" s="597"/>
      <c r="T181" s="468"/>
      <c r="U181" s="108"/>
      <c r="V181" s="101"/>
      <c r="W181" s="101"/>
    </row>
    <row r="182" spans="2:23" s="109" customFormat="1" ht="14.4" customHeight="1" x14ac:dyDescent="0.25">
      <c r="B182" s="129" t="s">
        <v>349</v>
      </c>
      <c r="C182" s="130" t="s">
        <v>52</v>
      </c>
      <c r="D182" s="131"/>
      <c r="E182" s="85">
        <f>SUM(V170:V176,V178:V180)</f>
        <v>0</v>
      </c>
      <c r="F182" s="111"/>
      <c r="G182" s="132"/>
      <c r="H182" s="111"/>
      <c r="I182" s="133"/>
      <c r="J182" s="133"/>
      <c r="K182" s="133"/>
      <c r="L182" s="107"/>
      <c r="M182" s="107"/>
      <c r="N182" s="107"/>
      <c r="O182" s="107"/>
      <c r="P182" s="107"/>
      <c r="Q182" s="107"/>
      <c r="R182" s="107"/>
      <c r="S182" s="107"/>
      <c r="T182" s="107"/>
      <c r="U182" s="469"/>
      <c r="V182" s="134"/>
      <c r="W182" s="134"/>
    </row>
    <row r="183" spans="2:23" s="109" customFormat="1" ht="14.4" customHeight="1" x14ac:dyDescent="0.25">
      <c r="B183" s="129" t="s">
        <v>350</v>
      </c>
      <c r="C183" s="130" t="s">
        <v>53</v>
      </c>
      <c r="D183" s="131"/>
      <c r="E183" s="85">
        <f>SUM(W170:W176,W178:W180)</f>
        <v>0</v>
      </c>
      <c r="F183" s="111"/>
      <c r="G183" s="132"/>
      <c r="H183" s="111"/>
      <c r="I183" s="133"/>
      <c r="J183" s="133"/>
      <c r="K183" s="133"/>
      <c r="L183" s="107"/>
      <c r="M183" s="107"/>
      <c r="N183" s="107"/>
      <c r="O183" s="107"/>
      <c r="P183" s="107"/>
      <c r="Q183" s="107"/>
      <c r="R183" s="107"/>
      <c r="S183" s="107"/>
      <c r="T183" s="107"/>
      <c r="U183" s="469"/>
      <c r="V183" s="134"/>
      <c r="W183" s="134"/>
    </row>
    <row r="184" spans="2:23" s="109" customFormat="1" ht="14.4" customHeight="1" x14ac:dyDescent="0.35">
      <c r="B184" s="81"/>
      <c r="C184" s="135"/>
      <c r="D184" s="81"/>
      <c r="E184" s="81"/>
      <c r="F184" s="81"/>
      <c r="G184" s="135"/>
      <c r="H184" s="81"/>
      <c r="I184" s="81"/>
      <c r="J184" s="81"/>
      <c r="K184" s="81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</row>
    <row r="185" spans="2:23" s="109" customFormat="1" ht="14.4" customHeight="1" x14ac:dyDescent="0.35">
      <c r="B185" s="81"/>
      <c r="C185" s="135"/>
      <c r="D185" s="81"/>
      <c r="E185" s="81"/>
      <c r="F185" s="81"/>
      <c r="G185" s="135"/>
      <c r="H185" s="81"/>
      <c r="I185" s="81"/>
      <c r="J185" s="81"/>
      <c r="K185" s="81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</row>
    <row r="186" spans="2:23" s="109" customFormat="1" ht="14.4" customHeight="1" x14ac:dyDescent="0.25">
      <c r="B186" s="508" t="s">
        <v>588</v>
      </c>
      <c r="C186" s="101"/>
      <c r="D186" s="102"/>
      <c r="E186" s="103"/>
      <c r="F186" s="102"/>
      <c r="G186" s="101"/>
      <c r="H186" s="102"/>
      <c r="I186" s="469"/>
      <c r="J186" s="562"/>
      <c r="K186" s="562"/>
      <c r="L186" s="469"/>
      <c r="M186" s="598"/>
      <c r="N186" s="562"/>
      <c r="O186" s="562"/>
      <c r="P186" s="562"/>
      <c r="Q186" s="104"/>
      <c r="R186" s="104"/>
      <c r="S186" s="104"/>
      <c r="T186" s="104"/>
      <c r="U186" s="104"/>
      <c r="V186" s="104"/>
      <c r="W186" s="104"/>
    </row>
    <row r="187" spans="2:23" s="109" customFormat="1" ht="14.4" customHeight="1" x14ac:dyDescent="0.25">
      <c r="B187" s="100"/>
      <c r="C187" s="101"/>
      <c r="D187" s="102"/>
      <c r="E187" s="103"/>
      <c r="F187" s="102"/>
      <c r="G187" s="101"/>
      <c r="H187" s="102"/>
      <c r="I187" s="469"/>
      <c r="J187" s="562"/>
      <c r="K187" s="562"/>
      <c r="L187" s="469"/>
      <c r="M187" s="598"/>
      <c r="N187" s="562"/>
      <c r="O187" s="562"/>
      <c r="P187" s="562"/>
      <c r="Q187" s="104"/>
      <c r="R187" s="104"/>
      <c r="S187" s="104"/>
      <c r="T187" s="104"/>
      <c r="U187" s="104"/>
      <c r="V187" s="104"/>
      <c r="W187" s="104"/>
    </row>
    <row r="188" spans="2:23" s="109" customFormat="1" ht="14.4" customHeight="1" x14ac:dyDescent="0.25">
      <c r="B188" s="100"/>
      <c r="C188" s="105" t="s">
        <v>539</v>
      </c>
      <c r="D188" s="102"/>
      <c r="E188" s="103"/>
      <c r="F188" s="102"/>
      <c r="G188" s="101"/>
      <c r="H188" s="102"/>
      <c r="I188" s="527"/>
      <c r="J188" s="562"/>
      <c r="K188" s="562"/>
      <c r="L188" s="527"/>
      <c r="M188" s="598"/>
      <c r="N188" s="562"/>
      <c r="O188" s="562"/>
      <c r="P188" s="562"/>
      <c r="Q188" s="104"/>
      <c r="R188" s="104"/>
      <c r="S188" s="104"/>
      <c r="T188" s="104"/>
      <c r="U188" s="104"/>
      <c r="V188" s="104"/>
      <c r="W188" s="104"/>
    </row>
    <row r="189" spans="2:23" s="109" customFormat="1" ht="14.4" customHeight="1" x14ac:dyDescent="0.25">
      <c r="B189" s="106" t="s">
        <v>2</v>
      </c>
      <c r="C189" s="92">
        <f>'Individu Form 2D ATMR Kredit'!H73</f>
        <v>0</v>
      </c>
      <c r="D189" s="102"/>
      <c r="E189" s="136"/>
      <c r="F189" s="102"/>
      <c r="G189" s="101"/>
      <c r="H189" s="102"/>
      <c r="I189" s="128"/>
      <c r="J189" s="128"/>
      <c r="K189" s="128"/>
      <c r="L189" s="529"/>
      <c r="M189" s="597"/>
      <c r="N189" s="567"/>
      <c r="O189" s="567"/>
      <c r="P189" s="567"/>
      <c r="Q189" s="529"/>
      <c r="R189" s="567"/>
      <c r="S189" s="597"/>
      <c r="T189" s="529"/>
      <c r="U189" s="108"/>
      <c r="V189" s="101"/>
      <c r="W189" s="101"/>
    </row>
    <row r="190" spans="2:23" s="109" customFormat="1" ht="14.4" customHeight="1" x14ac:dyDescent="0.25">
      <c r="B190" s="100"/>
      <c r="C190" s="101"/>
      <c r="D190" s="102"/>
      <c r="E190" s="103"/>
      <c r="F190" s="102"/>
      <c r="G190" s="101"/>
      <c r="H190" s="102"/>
      <c r="I190" s="707"/>
      <c r="J190" s="707"/>
      <c r="K190" s="707"/>
      <c r="L190" s="707"/>
      <c r="M190" s="598"/>
      <c r="N190" s="562"/>
      <c r="O190" s="562"/>
      <c r="P190" s="562"/>
      <c r="Q190" s="107"/>
      <c r="R190" s="107"/>
      <c r="S190" s="107"/>
      <c r="T190" s="107"/>
      <c r="U190" s="108"/>
      <c r="V190" s="101"/>
      <c r="W190" s="101"/>
    </row>
    <row r="191" spans="2:23" s="109" customFormat="1" ht="14" customHeight="1" x14ac:dyDescent="0.25">
      <c r="B191" s="708" t="s">
        <v>345</v>
      </c>
      <c r="C191" s="705" t="s">
        <v>346</v>
      </c>
      <c r="D191" s="110"/>
      <c r="E191" s="705" t="s">
        <v>2</v>
      </c>
      <c r="F191" s="111"/>
      <c r="G191" s="705" t="s">
        <v>395</v>
      </c>
      <c r="H191" s="112"/>
      <c r="I191" s="710" t="s">
        <v>396</v>
      </c>
      <c r="J191" s="711"/>
      <c r="K191" s="711"/>
      <c r="L191" s="711"/>
      <c r="M191" s="711"/>
      <c r="N191" s="711"/>
      <c r="O191" s="711"/>
      <c r="P191" s="711"/>
      <c r="Q191" s="711"/>
      <c r="R191" s="711"/>
      <c r="S191" s="711"/>
      <c r="T191" s="712"/>
      <c r="U191" s="527"/>
      <c r="V191" s="705" t="s">
        <v>421</v>
      </c>
      <c r="W191" s="705" t="s">
        <v>411</v>
      </c>
    </row>
    <row r="192" spans="2:23" s="109" customFormat="1" ht="14" customHeight="1" x14ac:dyDescent="0.25">
      <c r="B192" s="709"/>
      <c r="C192" s="706"/>
      <c r="D192" s="110"/>
      <c r="E192" s="706"/>
      <c r="F192" s="111"/>
      <c r="G192" s="706"/>
      <c r="H192" s="113"/>
      <c r="I192" s="114">
        <v>0</v>
      </c>
      <c r="J192" s="114">
        <v>0.1</v>
      </c>
      <c r="K192" s="114">
        <v>0.15</v>
      </c>
      <c r="L192" s="114">
        <v>0.2</v>
      </c>
      <c r="M192" s="114">
        <v>0.25</v>
      </c>
      <c r="N192" s="114">
        <v>0.3</v>
      </c>
      <c r="O192" s="114">
        <v>0.35</v>
      </c>
      <c r="P192" s="114">
        <v>0.4</v>
      </c>
      <c r="Q192" s="114">
        <v>0.5</v>
      </c>
      <c r="R192" s="114">
        <v>0.75</v>
      </c>
      <c r="S192" s="114">
        <v>0.85</v>
      </c>
      <c r="T192" s="114">
        <v>1</v>
      </c>
      <c r="U192" s="527"/>
      <c r="V192" s="706"/>
      <c r="W192" s="706"/>
    </row>
    <row r="193" spans="2:23" s="109" customFormat="1" ht="14.4" customHeight="1" x14ac:dyDescent="0.25">
      <c r="B193" s="115" t="s">
        <v>540</v>
      </c>
      <c r="C193" s="116" t="s">
        <v>541</v>
      </c>
      <c r="D193" s="110"/>
      <c r="E193" s="116" t="s">
        <v>542</v>
      </c>
      <c r="F193" s="111"/>
      <c r="G193" s="116" t="s">
        <v>544</v>
      </c>
      <c r="H193" s="113"/>
      <c r="I193" s="117" t="s">
        <v>545</v>
      </c>
      <c r="J193" s="117" t="s">
        <v>546</v>
      </c>
      <c r="K193" s="117" t="s">
        <v>547</v>
      </c>
      <c r="L193" s="117" t="s">
        <v>548</v>
      </c>
      <c r="M193" s="117" t="s">
        <v>549</v>
      </c>
      <c r="N193" s="117" t="s">
        <v>557</v>
      </c>
      <c r="O193" s="117" t="s">
        <v>550</v>
      </c>
      <c r="P193" s="117" t="s">
        <v>559</v>
      </c>
      <c r="Q193" s="117" t="s">
        <v>560</v>
      </c>
      <c r="R193" s="117" t="s">
        <v>561</v>
      </c>
      <c r="S193" s="116" t="s">
        <v>621</v>
      </c>
      <c r="T193" s="116" t="s">
        <v>622</v>
      </c>
      <c r="U193" s="562"/>
      <c r="V193" s="116" t="s">
        <v>623</v>
      </c>
      <c r="W193" s="116" t="s">
        <v>624</v>
      </c>
    </row>
    <row r="194" spans="2:23" s="109" customFormat="1" ht="14.4" customHeight="1" x14ac:dyDescent="0.25">
      <c r="B194" s="470" t="s">
        <v>459</v>
      </c>
      <c r="C194" s="316"/>
      <c r="D194" s="110"/>
      <c r="E194" s="316"/>
      <c r="F194" s="111"/>
      <c r="G194" s="317"/>
      <c r="H194" s="113"/>
      <c r="I194" s="317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516"/>
      <c r="V194" s="317"/>
      <c r="W194" s="317"/>
    </row>
    <row r="195" spans="2:23" s="109" customFormat="1" ht="14.4" customHeight="1" x14ac:dyDescent="0.25">
      <c r="B195" s="555" t="s">
        <v>355</v>
      </c>
      <c r="C195" s="556">
        <v>0.2</v>
      </c>
      <c r="D195" s="137"/>
      <c r="E195" s="88"/>
      <c r="F195" s="102"/>
      <c r="G195" s="95"/>
      <c r="H195" s="120"/>
      <c r="I195" s="121"/>
      <c r="J195" s="121"/>
      <c r="K195" s="121"/>
      <c r="L195" s="122"/>
      <c r="M195" s="122"/>
      <c r="N195" s="122"/>
      <c r="O195" s="122"/>
      <c r="P195" s="122"/>
      <c r="Q195" s="122"/>
      <c r="R195" s="122"/>
      <c r="S195" s="122"/>
      <c r="T195" s="122"/>
      <c r="U195" s="108"/>
      <c r="V195" s="123">
        <f>C195*E195</f>
        <v>0</v>
      </c>
      <c r="W195" s="123">
        <f>C195*G195+I195*$I$192+J195*$J$192+K195*$K$192+L195*$L$192+M195*$M$192+N195*$N$192+O195*$O$192+P195*$P$192+Q195*$Q$192+R195*$R$192+S195*$S$192+T195*$T$192</f>
        <v>0</v>
      </c>
    </row>
    <row r="196" spans="2:23" s="109" customFormat="1" ht="14.4" customHeight="1" x14ac:dyDescent="0.25">
      <c r="B196" s="555" t="s">
        <v>356</v>
      </c>
      <c r="C196" s="557">
        <v>0.5</v>
      </c>
      <c r="D196" s="137"/>
      <c r="E196" s="86"/>
      <c r="F196" s="102"/>
      <c r="G196" s="93"/>
      <c r="H196" s="120"/>
      <c r="I196" s="139"/>
      <c r="J196" s="139"/>
      <c r="K196" s="139"/>
      <c r="L196" s="140"/>
      <c r="M196" s="140"/>
      <c r="N196" s="140"/>
      <c r="O196" s="140"/>
      <c r="P196" s="140"/>
      <c r="Q196" s="140"/>
      <c r="R196" s="140"/>
      <c r="S196" s="140"/>
      <c r="T196" s="140"/>
      <c r="U196" s="108"/>
      <c r="V196" s="123">
        <f t="shared" ref="V196:V203" si="17">C196*E196</f>
        <v>0</v>
      </c>
      <c r="W196" s="123">
        <f t="shared" ref="W196:W203" si="18">C196*G196+I196*$I$192+J196*$J$192+K196*$K$192+L196*$L$192+M196*$M$192+N196*$N$192+O196*$O$192+P196*$P$192+Q196*$Q$192+R196*$R$192+S196*$S$192+T196*$T$192</f>
        <v>0</v>
      </c>
    </row>
    <row r="197" spans="2:23" s="109" customFormat="1" ht="14.4" customHeight="1" x14ac:dyDescent="0.25">
      <c r="B197" s="555" t="s">
        <v>357</v>
      </c>
      <c r="C197" s="560">
        <v>1</v>
      </c>
      <c r="D197" s="137"/>
      <c r="E197" s="86"/>
      <c r="F197" s="102"/>
      <c r="G197" s="93"/>
      <c r="H197" s="120"/>
      <c r="I197" s="139"/>
      <c r="J197" s="139"/>
      <c r="K197" s="139"/>
      <c r="L197" s="140"/>
      <c r="M197" s="140"/>
      <c r="N197" s="140"/>
      <c r="O197" s="140"/>
      <c r="P197" s="140"/>
      <c r="Q197" s="140"/>
      <c r="R197" s="140"/>
      <c r="S197" s="140"/>
      <c r="T197" s="140"/>
      <c r="U197" s="108"/>
      <c r="V197" s="123">
        <f t="shared" si="17"/>
        <v>0</v>
      </c>
      <c r="W197" s="123">
        <f t="shared" si="18"/>
        <v>0</v>
      </c>
    </row>
    <row r="198" spans="2:23" s="109" customFormat="1" ht="14.4" customHeight="1" x14ac:dyDescent="0.25">
      <c r="B198" s="555" t="s">
        <v>358</v>
      </c>
      <c r="C198" s="560">
        <v>1.5</v>
      </c>
      <c r="D198" s="137"/>
      <c r="E198" s="88"/>
      <c r="F198" s="102"/>
      <c r="G198" s="95"/>
      <c r="H198" s="120"/>
      <c r="I198" s="121"/>
      <c r="J198" s="121"/>
      <c r="K198" s="121"/>
      <c r="L198" s="122"/>
      <c r="M198" s="122"/>
      <c r="N198" s="122"/>
      <c r="O198" s="122"/>
      <c r="P198" s="122"/>
      <c r="Q198" s="122"/>
      <c r="R198" s="122"/>
      <c r="S198" s="122"/>
      <c r="T198" s="122"/>
      <c r="U198" s="108"/>
      <c r="V198" s="123">
        <f t="shared" si="17"/>
        <v>0</v>
      </c>
      <c r="W198" s="123">
        <f t="shared" si="18"/>
        <v>0</v>
      </c>
    </row>
    <row r="199" spans="2:23" s="109" customFormat="1" ht="14.4" customHeight="1" x14ac:dyDescent="0.25">
      <c r="B199" s="555" t="s">
        <v>368</v>
      </c>
      <c r="C199" s="556">
        <v>0.2</v>
      </c>
      <c r="D199" s="137"/>
      <c r="E199" s="88"/>
      <c r="F199" s="102"/>
      <c r="G199" s="95"/>
      <c r="H199" s="120"/>
      <c r="I199" s="121"/>
      <c r="J199" s="121"/>
      <c r="K199" s="121"/>
      <c r="L199" s="122"/>
      <c r="M199" s="122"/>
      <c r="N199" s="122"/>
      <c r="O199" s="122"/>
      <c r="P199" s="122"/>
      <c r="Q199" s="122"/>
      <c r="R199" s="122"/>
      <c r="S199" s="122"/>
      <c r="T199" s="122"/>
      <c r="U199" s="108"/>
      <c r="V199" s="123">
        <f t="shared" si="17"/>
        <v>0</v>
      </c>
      <c r="W199" s="123">
        <f t="shared" si="18"/>
        <v>0</v>
      </c>
    </row>
    <row r="200" spans="2:23" s="109" customFormat="1" ht="14.4" customHeight="1" x14ac:dyDescent="0.25">
      <c r="B200" s="473" t="s">
        <v>441</v>
      </c>
      <c r="C200" s="456">
        <v>0.3</v>
      </c>
      <c r="D200" s="137"/>
      <c r="E200" s="88"/>
      <c r="F200" s="102"/>
      <c r="G200" s="95"/>
      <c r="H200" s="120"/>
      <c r="I200" s="121"/>
      <c r="J200" s="121"/>
      <c r="K200" s="121"/>
      <c r="L200" s="122"/>
      <c r="M200" s="122"/>
      <c r="N200" s="122"/>
      <c r="O200" s="122"/>
      <c r="P200" s="122"/>
      <c r="Q200" s="122"/>
      <c r="R200" s="122"/>
      <c r="S200" s="122"/>
      <c r="T200" s="122"/>
      <c r="U200" s="108"/>
      <c r="V200" s="123">
        <f t="shared" si="17"/>
        <v>0</v>
      </c>
      <c r="W200" s="123">
        <f t="shared" si="18"/>
        <v>0</v>
      </c>
    </row>
    <row r="201" spans="2:23" s="109" customFormat="1" ht="14.4" customHeight="1" x14ac:dyDescent="0.25">
      <c r="B201" s="473" t="s">
        <v>370</v>
      </c>
      <c r="C201" s="138">
        <v>0.5</v>
      </c>
      <c r="D201" s="137"/>
      <c r="E201" s="86"/>
      <c r="F201" s="102"/>
      <c r="G201" s="93"/>
      <c r="H201" s="120"/>
      <c r="I201" s="139"/>
      <c r="J201" s="139"/>
      <c r="K201" s="139"/>
      <c r="L201" s="140"/>
      <c r="M201" s="140"/>
      <c r="N201" s="140"/>
      <c r="O201" s="140"/>
      <c r="P201" s="140"/>
      <c r="Q201" s="140"/>
      <c r="R201" s="140"/>
      <c r="S201" s="140"/>
      <c r="T201" s="140"/>
      <c r="U201" s="108"/>
      <c r="V201" s="123">
        <f t="shared" si="17"/>
        <v>0</v>
      </c>
      <c r="W201" s="123">
        <f t="shared" si="18"/>
        <v>0</v>
      </c>
    </row>
    <row r="202" spans="2:23" s="109" customFormat="1" ht="14.4" customHeight="1" x14ac:dyDescent="0.25">
      <c r="B202" s="472" t="s">
        <v>371</v>
      </c>
      <c r="C202" s="141">
        <v>1</v>
      </c>
      <c r="D202" s="137"/>
      <c r="E202" s="88"/>
      <c r="F202" s="102"/>
      <c r="G202" s="95"/>
      <c r="H202" s="120"/>
      <c r="I202" s="121"/>
      <c r="J202" s="121"/>
      <c r="K202" s="121"/>
      <c r="L202" s="122"/>
      <c r="M202" s="122"/>
      <c r="N202" s="122"/>
      <c r="O202" s="122"/>
      <c r="P202" s="122"/>
      <c r="Q202" s="122"/>
      <c r="R202" s="122"/>
      <c r="S202" s="122"/>
      <c r="T202" s="122"/>
      <c r="U202" s="108"/>
      <c r="V202" s="123">
        <f t="shared" si="17"/>
        <v>0</v>
      </c>
      <c r="W202" s="123">
        <f t="shared" si="18"/>
        <v>0</v>
      </c>
    </row>
    <row r="203" spans="2:23" s="109" customFormat="1" ht="14.4" customHeight="1" x14ac:dyDescent="0.25">
      <c r="B203" s="472" t="s">
        <v>351</v>
      </c>
      <c r="C203" s="141">
        <v>1.5</v>
      </c>
      <c r="D203" s="137"/>
      <c r="E203" s="88"/>
      <c r="F203" s="102"/>
      <c r="G203" s="95"/>
      <c r="H203" s="120"/>
      <c r="I203" s="121"/>
      <c r="J203" s="121"/>
      <c r="K203" s="121"/>
      <c r="L203" s="122"/>
      <c r="M203" s="122"/>
      <c r="N203" s="122"/>
      <c r="O203" s="122"/>
      <c r="P203" s="122"/>
      <c r="Q203" s="122"/>
      <c r="R203" s="122"/>
      <c r="S203" s="122"/>
      <c r="T203" s="122"/>
      <c r="U203" s="108"/>
      <c r="V203" s="123">
        <f t="shared" si="17"/>
        <v>0</v>
      </c>
      <c r="W203" s="123">
        <f t="shared" si="18"/>
        <v>0</v>
      </c>
    </row>
    <row r="204" spans="2:23" s="109" customFormat="1" ht="14.4" customHeight="1" x14ac:dyDescent="0.25">
      <c r="B204" s="470" t="s">
        <v>352</v>
      </c>
      <c r="C204" s="316"/>
      <c r="D204" s="137"/>
      <c r="E204" s="316"/>
      <c r="F204" s="102"/>
      <c r="G204" s="317"/>
      <c r="H204" s="120"/>
      <c r="I204" s="317"/>
      <c r="J204" s="316"/>
      <c r="K204" s="316"/>
      <c r="L204" s="316"/>
      <c r="M204" s="316"/>
      <c r="N204" s="316"/>
      <c r="O204" s="316"/>
      <c r="P204" s="316"/>
      <c r="Q204" s="316"/>
      <c r="R204" s="316"/>
      <c r="S204" s="316"/>
      <c r="T204" s="316"/>
      <c r="U204" s="108"/>
      <c r="V204" s="317"/>
      <c r="W204" s="317"/>
    </row>
    <row r="205" spans="2:23" s="109" customFormat="1" ht="14.4" customHeight="1" x14ac:dyDescent="0.25">
      <c r="B205" s="473" t="s">
        <v>460</v>
      </c>
      <c r="C205" s="463">
        <v>0.4</v>
      </c>
      <c r="D205" s="137"/>
      <c r="E205" s="88"/>
      <c r="F205" s="102"/>
      <c r="G205" s="95"/>
      <c r="H205" s="120"/>
      <c r="I205" s="121"/>
      <c r="J205" s="121"/>
      <c r="K205" s="121"/>
      <c r="L205" s="122"/>
      <c r="M205" s="122"/>
      <c r="N205" s="122"/>
      <c r="O205" s="122"/>
      <c r="P205" s="122"/>
      <c r="Q205" s="122"/>
      <c r="R205" s="122"/>
      <c r="S205" s="122"/>
      <c r="T205" s="122"/>
      <c r="U205" s="108"/>
      <c r="V205" s="123">
        <f t="shared" ref="V205:V207" si="19">C205*E205</f>
        <v>0</v>
      </c>
      <c r="W205" s="123">
        <f t="shared" ref="W205:W207" si="20">C205*G205+I205*$I$192+J205*$J$192+K205*$K$192+L205*$L$192+M205*$M$192+N205*$N$192+O205*$O$192+P205*$P$192+Q205*$Q$192+R205*$R$192+S205*$S$192+T205*$T$192</f>
        <v>0</v>
      </c>
    </row>
    <row r="206" spans="2:23" s="109" customFormat="1" ht="14.4" customHeight="1" x14ac:dyDescent="0.25">
      <c r="B206" s="473" t="s">
        <v>461</v>
      </c>
      <c r="C206" s="463">
        <v>0.75</v>
      </c>
      <c r="D206" s="137"/>
      <c r="E206" s="88"/>
      <c r="F206" s="102"/>
      <c r="G206" s="95"/>
      <c r="H206" s="120"/>
      <c r="I206" s="121"/>
      <c r="J206" s="121"/>
      <c r="K206" s="121"/>
      <c r="L206" s="122"/>
      <c r="M206" s="122"/>
      <c r="N206" s="122"/>
      <c r="O206" s="122"/>
      <c r="P206" s="122"/>
      <c r="Q206" s="122"/>
      <c r="R206" s="122"/>
      <c r="S206" s="122"/>
      <c r="T206" s="122"/>
      <c r="U206" s="108"/>
      <c r="V206" s="123">
        <f t="shared" si="19"/>
        <v>0</v>
      </c>
      <c r="W206" s="123">
        <f>C206*G206+I206*$I$192+J206*$J$192+K206*$K$192+L206*$L$192+M206*$M$192+N206*$N$192+O206*$O$192+P206*$P$192+Q206*$Q$192+R206*$R$192+S206*$S$192+T206*$T$192</f>
        <v>0</v>
      </c>
    </row>
    <row r="207" spans="2:23" s="109" customFormat="1" ht="14.4" customHeight="1" x14ac:dyDescent="0.25">
      <c r="B207" s="473" t="s">
        <v>462</v>
      </c>
      <c r="C207" s="463">
        <v>1.5</v>
      </c>
      <c r="D207" s="137"/>
      <c r="E207" s="88"/>
      <c r="F207" s="102"/>
      <c r="G207" s="95"/>
      <c r="H207" s="120"/>
      <c r="I207" s="121"/>
      <c r="J207" s="121"/>
      <c r="K207" s="121"/>
      <c r="L207" s="122"/>
      <c r="M207" s="122"/>
      <c r="N207" s="122"/>
      <c r="O207" s="122"/>
      <c r="P207" s="122"/>
      <c r="Q207" s="122"/>
      <c r="R207" s="122"/>
      <c r="S207" s="122"/>
      <c r="T207" s="122"/>
      <c r="U207" s="108"/>
      <c r="V207" s="123">
        <f t="shared" si="19"/>
        <v>0</v>
      </c>
      <c r="W207" s="123">
        <f t="shared" si="20"/>
        <v>0</v>
      </c>
    </row>
    <row r="208" spans="2:23" s="109" customFormat="1" ht="15" customHeight="1" x14ac:dyDescent="0.25">
      <c r="B208" s="124"/>
      <c r="C208" s="125"/>
      <c r="D208" s="126"/>
      <c r="E208" s="127"/>
      <c r="F208" s="102"/>
      <c r="G208" s="125"/>
      <c r="H208" s="102"/>
      <c r="I208" s="128"/>
      <c r="J208" s="128"/>
      <c r="K208" s="128"/>
      <c r="L208" s="468"/>
      <c r="M208" s="597"/>
      <c r="N208" s="567"/>
      <c r="O208" s="567"/>
      <c r="P208" s="567"/>
      <c r="Q208" s="468"/>
      <c r="R208" s="567"/>
      <c r="S208" s="597"/>
      <c r="T208" s="468"/>
      <c r="U208" s="108"/>
      <c r="V208" s="101"/>
      <c r="W208" s="101"/>
    </row>
    <row r="209" spans="1:23" s="109" customFormat="1" ht="15" customHeight="1" x14ac:dyDescent="0.25">
      <c r="B209" s="129" t="s">
        <v>349</v>
      </c>
      <c r="C209" s="130" t="s">
        <v>52</v>
      </c>
      <c r="D209" s="131"/>
      <c r="E209" s="85">
        <f>SUM(V195:V203,V205:V207)</f>
        <v>0</v>
      </c>
      <c r="F209" s="111"/>
      <c r="G209" s="132"/>
      <c r="H209" s="111"/>
      <c r="I209" s="133"/>
      <c r="J209" s="133"/>
      <c r="K209" s="133"/>
      <c r="L209" s="107"/>
      <c r="M209" s="107"/>
      <c r="N209" s="107"/>
      <c r="O209" s="107"/>
      <c r="P209" s="107"/>
      <c r="Q209" s="107"/>
      <c r="R209" s="107"/>
      <c r="S209" s="107"/>
      <c r="T209" s="107"/>
      <c r="U209" s="469"/>
      <c r="V209" s="134"/>
      <c r="W209" s="134"/>
    </row>
    <row r="210" spans="1:23" s="109" customFormat="1" ht="15" customHeight="1" x14ac:dyDescent="0.25">
      <c r="B210" s="129" t="s">
        <v>350</v>
      </c>
      <c r="C210" s="130" t="s">
        <v>53</v>
      </c>
      <c r="D210" s="131"/>
      <c r="E210" s="85">
        <f>SUM(W195:W203,W205:W207)</f>
        <v>0</v>
      </c>
      <c r="F210" s="111"/>
      <c r="G210" s="132"/>
      <c r="H210" s="111"/>
      <c r="I210" s="133"/>
      <c r="J210" s="133"/>
      <c r="K210" s="133"/>
      <c r="L210" s="107"/>
      <c r="M210" s="107"/>
      <c r="N210" s="107"/>
      <c r="O210" s="107"/>
      <c r="P210" s="107"/>
      <c r="Q210" s="107"/>
      <c r="R210" s="107"/>
      <c r="S210" s="107"/>
      <c r="T210" s="107"/>
      <c r="U210" s="469"/>
      <c r="V210" s="134"/>
      <c r="W210" s="134"/>
    </row>
    <row r="211" spans="1:23" s="109" customFormat="1" ht="15" customHeight="1" x14ac:dyDescent="0.25">
      <c r="B211" s="147"/>
      <c r="C211" s="148"/>
      <c r="D211" s="131"/>
      <c r="E211" s="149"/>
      <c r="F211" s="111"/>
      <c r="G211" s="132"/>
      <c r="H211" s="111"/>
      <c r="I211" s="133"/>
      <c r="J211" s="133"/>
      <c r="K211" s="133"/>
      <c r="L211" s="107"/>
      <c r="M211" s="107"/>
      <c r="N211" s="107"/>
      <c r="O211" s="107"/>
      <c r="P211" s="107"/>
      <c r="Q211" s="107"/>
      <c r="R211" s="107"/>
      <c r="S211" s="107"/>
      <c r="T211" s="107"/>
      <c r="U211" s="469"/>
      <c r="V211" s="134"/>
      <c r="W211" s="209"/>
    </row>
    <row r="212" spans="1:23" s="109" customFormat="1" ht="15" customHeight="1" x14ac:dyDescent="0.25">
      <c r="B212" s="147"/>
      <c r="C212" s="148"/>
      <c r="D212" s="131"/>
      <c r="E212" s="149"/>
      <c r="F212" s="111"/>
      <c r="G212" s="132"/>
      <c r="H212" s="111"/>
      <c r="I212" s="133"/>
      <c r="J212" s="133"/>
      <c r="K212" s="133"/>
      <c r="L212" s="107"/>
      <c r="M212" s="107"/>
      <c r="N212" s="107"/>
      <c r="O212" s="107"/>
      <c r="P212" s="107"/>
      <c r="Q212" s="107"/>
      <c r="R212" s="107"/>
      <c r="S212" s="107"/>
      <c r="T212" s="107"/>
      <c r="U212" s="469"/>
      <c r="V212" s="134"/>
      <c r="W212" s="209"/>
    </row>
    <row r="213" spans="1:23" s="82" customFormat="1" ht="17.25" customHeight="1" x14ac:dyDescent="0.25">
      <c r="A213" s="81"/>
      <c r="B213" s="729" t="s">
        <v>589</v>
      </c>
      <c r="C213" s="729"/>
      <c r="D213" s="729"/>
      <c r="E213" s="729"/>
      <c r="F213" s="729"/>
      <c r="G213" s="729"/>
      <c r="H213" s="729"/>
      <c r="I213" s="729"/>
      <c r="J213" s="573"/>
      <c r="K213" s="573"/>
      <c r="L213" s="469"/>
      <c r="M213" s="598"/>
      <c r="N213" s="562"/>
      <c r="O213" s="562"/>
      <c r="P213" s="562"/>
      <c r="Q213" s="104"/>
      <c r="R213" s="104"/>
      <c r="S213" s="104"/>
      <c r="T213" s="104"/>
      <c r="U213" s="104"/>
      <c r="V213" s="104"/>
      <c r="W213" s="104"/>
    </row>
    <row r="214" spans="1:23" s="82" customFormat="1" ht="7.5" customHeight="1" x14ac:dyDescent="0.25">
      <c r="A214" s="81"/>
      <c r="B214" s="100"/>
      <c r="C214" s="101"/>
      <c r="D214" s="102"/>
      <c r="E214" s="103"/>
      <c r="F214" s="102"/>
      <c r="G214" s="101"/>
      <c r="H214" s="102"/>
      <c r="I214" s="469"/>
      <c r="J214" s="562"/>
      <c r="K214" s="562"/>
      <c r="L214" s="469"/>
      <c r="M214" s="598"/>
      <c r="N214" s="562"/>
      <c r="O214" s="562"/>
      <c r="P214" s="562"/>
      <c r="Q214" s="104"/>
      <c r="R214" s="104"/>
      <c r="S214" s="104"/>
      <c r="T214" s="104"/>
      <c r="U214" s="104"/>
      <c r="V214" s="104"/>
      <c r="W214" s="104"/>
    </row>
    <row r="215" spans="1:23" s="82" customFormat="1" ht="10.5" x14ac:dyDescent="0.25">
      <c r="A215" s="81"/>
      <c r="B215" s="100"/>
      <c r="C215" s="105" t="s">
        <v>539</v>
      </c>
      <c r="D215" s="102"/>
      <c r="E215" s="103"/>
      <c r="F215" s="102"/>
      <c r="G215" s="101"/>
      <c r="H215" s="102"/>
      <c r="I215" s="527"/>
      <c r="J215" s="562"/>
      <c r="K215" s="562"/>
      <c r="L215" s="527"/>
      <c r="M215" s="598"/>
      <c r="N215" s="562"/>
      <c r="O215" s="562"/>
      <c r="P215" s="562"/>
      <c r="Q215" s="104"/>
      <c r="R215" s="104"/>
      <c r="S215" s="104"/>
      <c r="T215" s="104"/>
      <c r="U215" s="104"/>
      <c r="V215" s="104"/>
      <c r="W215" s="104"/>
    </row>
    <row r="216" spans="1:23" ht="10.5" x14ac:dyDescent="0.25">
      <c r="B216" s="106" t="s">
        <v>2</v>
      </c>
      <c r="C216" s="92">
        <f>'Individu Form 2D ATMR Kredit'!H86</f>
        <v>0</v>
      </c>
      <c r="D216" s="102"/>
      <c r="E216" s="150"/>
      <c r="F216" s="102"/>
      <c r="G216" s="101"/>
      <c r="H216" s="102"/>
      <c r="I216" s="128"/>
      <c r="J216" s="128"/>
      <c r="K216" s="128"/>
      <c r="L216" s="529"/>
      <c r="M216" s="597"/>
      <c r="N216" s="567"/>
      <c r="O216" s="567"/>
      <c r="P216" s="567"/>
      <c r="Q216" s="529"/>
      <c r="R216" s="567"/>
      <c r="S216" s="597"/>
      <c r="T216" s="529"/>
      <c r="U216" s="108"/>
      <c r="V216" s="101"/>
      <c r="W216" s="101"/>
    </row>
    <row r="217" spans="1:23" ht="9.9" customHeight="1" x14ac:dyDescent="0.25">
      <c r="B217" s="100"/>
      <c r="C217" s="101"/>
      <c r="D217" s="102"/>
      <c r="E217" s="103"/>
      <c r="F217" s="102"/>
      <c r="G217" s="101"/>
      <c r="H217" s="102"/>
      <c r="I217" s="707"/>
      <c r="J217" s="707"/>
      <c r="K217" s="707"/>
      <c r="L217" s="707"/>
      <c r="M217" s="598"/>
      <c r="N217" s="562"/>
      <c r="O217" s="562"/>
      <c r="P217" s="562"/>
      <c r="Q217" s="107"/>
      <c r="R217" s="107"/>
      <c r="S217" s="107"/>
      <c r="T217" s="107"/>
      <c r="U217" s="108"/>
      <c r="V217" s="101"/>
      <c r="W217" s="101"/>
    </row>
    <row r="218" spans="1:23" s="151" customFormat="1" ht="22.5" customHeight="1" x14ac:dyDescent="0.25">
      <c r="B218" s="708" t="s">
        <v>345</v>
      </c>
      <c r="C218" s="705" t="s">
        <v>346</v>
      </c>
      <c r="D218" s="110"/>
      <c r="E218" s="705" t="s">
        <v>2</v>
      </c>
      <c r="F218" s="111"/>
      <c r="G218" s="705" t="s">
        <v>395</v>
      </c>
      <c r="H218" s="112"/>
      <c r="I218" s="710" t="s">
        <v>396</v>
      </c>
      <c r="J218" s="711"/>
      <c r="K218" s="711"/>
      <c r="L218" s="711"/>
      <c r="M218" s="711"/>
      <c r="N218" s="711"/>
      <c r="O218" s="711"/>
      <c r="P218" s="711"/>
      <c r="Q218" s="711"/>
      <c r="R218" s="711"/>
      <c r="S218" s="711"/>
      <c r="T218" s="712"/>
      <c r="U218" s="527"/>
      <c r="V218" s="705" t="s">
        <v>421</v>
      </c>
      <c r="W218" s="705" t="s">
        <v>411</v>
      </c>
    </row>
    <row r="219" spans="1:23" s="109" customFormat="1" ht="10.5" x14ac:dyDescent="0.25">
      <c r="B219" s="709"/>
      <c r="C219" s="706"/>
      <c r="D219" s="110"/>
      <c r="E219" s="706"/>
      <c r="F219" s="111"/>
      <c r="G219" s="706"/>
      <c r="H219" s="113"/>
      <c r="I219" s="114">
        <v>0</v>
      </c>
      <c r="J219" s="114">
        <v>0.1</v>
      </c>
      <c r="K219" s="114">
        <v>0.15</v>
      </c>
      <c r="L219" s="114">
        <v>0.2</v>
      </c>
      <c r="M219" s="114">
        <v>0.25</v>
      </c>
      <c r="N219" s="114">
        <v>0.3</v>
      </c>
      <c r="O219" s="114">
        <v>0.35</v>
      </c>
      <c r="P219" s="114">
        <v>0.4</v>
      </c>
      <c r="Q219" s="114">
        <v>0.5</v>
      </c>
      <c r="R219" s="114">
        <v>0.75</v>
      </c>
      <c r="S219" s="114">
        <v>0.85</v>
      </c>
      <c r="T219" s="114">
        <v>1</v>
      </c>
      <c r="U219" s="527"/>
      <c r="V219" s="706"/>
      <c r="W219" s="706"/>
    </row>
    <row r="220" spans="1:23" s="109" customFormat="1" ht="10.5" x14ac:dyDescent="0.25">
      <c r="B220" s="115" t="s">
        <v>540</v>
      </c>
      <c r="C220" s="116" t="s">
        <v>541</v>
      </c>
      <c r="D220" s="110"/>
      <c r="E220" s="116" t="s">
        <v>542</v>
      </c>
      <c r="F220" s="111"/>
      <c r="G220" s="116" t="s">
        <v>544</v>
      </c>
      <c r="H220" s="113"/>
      <c r="I220" s="117" t="s">
        <v>545</v>
      </c>
      <c r="J220" s="117" t="s">
        <v>546</v>
      </c>
      <c r="K220" s="117" t="s">
        <v>547</v>
      </c>
      <c r="L220" s="117" t="s">
        <v>548</v>
      </c>
      <c r="M220" s="117" t="s">
        <v>549</v>
      </c>
      <c r="N220" s="117" t="s">
        <v>557</v>
      </c>
      <c r="O220" s="117" t="s">
        <v>550</v>
      </c>
      <c r="P220" s="117" t="s">
        <v>559</v>
      </c>
      <c r="Q220" s="117" t="s">
        <v>560</v>
      </c>
      <c r="R220" s="117" t="s">
        <v>561</v>
      </c>
      <c r="S220" s="116" t="s">
        <v>621</v>
      </c>
      <c r="T220" s="116" t="s">
        <v>622</v>
      </c>
      <c r="U220" s="562"/>
      <c r="V220" s="116" t="s">
        <v>623</v>
      </c>
      <c r="W220" s="116" t="s">
        <v>624</v>
      </c>
    </row>
    <row r="221" spans="1:23" s="109" customFormat="1" ht="10.5" x14ac:dyDescent="0.25">
      <c r="B221" s="461" t="s">
        <v>439</v>
      </c>
      <c r="C221" s="316"/>
      <c r="D221" s="137"/>
      <c r="E221" s="316"/>
      <c r="F221" s="102"/>
      <c r="G221" s="317"/>
      <c r="H221" s="120"/>
      <c r="I221" s="317"/>
      <c r="J221" s="316"/>
      <c r="K221" s="316"/>
      <c r="L221" s="316"/>
      <c r="M221" s="316"/>
      <c r="N221" s="316"/>
      <c r="O221" s="316"/>
      <c r="P221" s="316"/>
      <c r="Q221" s="316"/>
      <c r="R221" s="316"/>
      <c r="S221" s="316"/>
      <c r="T221" s="316"/>
      <c r="U221" s="108"/>
      <c r="V221" s="317"/>
      <c r="W221" s="317"/>
    </row>
    <row r="222" spans="1:23" s="109" customFormat="1" ht="10.5" x14ac:dyDescent="0.25">
      <c r="B222" s="462" t="s">
        <v>432</v>
      </c>
      <c r="C222" s="463">
        <v>0.3</v>
      </c>
      <c r="D222" s="110"/>
      <c r="E222" s="86"/>
      <c r="F222" s="111"/>
      <c r="G222" s="86"/>
      <c r="H222" s="113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437"/>
      <c r="V222" s="123">
        <f>C222*E222</f>
        <v>0</v>
      </c>
      <c r="W222" s="123">
        <f>C222*G222+I222*$I$219+J222*$J$219+K222*$K$219+L222*$L$219+M222*$M$219+N222*$N$219+O222*$O$219+P222*$P$219+Q222*$Q$219+R222*$R$219+S222*$S$219+T222*$T$219</f>
        <v>0</v>
      </c>
    </row>
    <row r="223" spans="1:23" s="109" customFormat="1" ht="10.5" x14ac:dyDescent="0.25">
      <c r="B223" s="455" t="s">
        <v>433</v>
      </c>
      <c r="C223" s="463">
        <v>0.35</v>
      </c>
      <c r="D223" s="110"/>
      <c r="E223" s="86"/>
      <c r="F223" s="111"/>
      <c r="G223" s="86"/>
      <c r="H223" s="113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515"/>
      <c r="V223" s="123">
        <f>C223*E223</f>
        <v>0</v>
      </c>
      <c r="W223" s="123">
        <f t="shared" ref="W223:W228" si="21">C223*G223+I223*$I$219+J223*$J$219+K223*$K$219+L223*$L$219+M223*$M$219+N223*$N$219+O223*$O$219+P223*$P$219+Q223*$Q$219+R223*$R$219+S223*$S$219+T223*$T$219</f>
        <v>0</v>
      </c>
    </row>
    <row r="224" spans="1:23" s="109" customFormat="1" ht="10.5" x14ac:dyDescent="0.25">
      <c r="B224" s="455" t="s">
        <v>434</v>
      </c>
      <c r="C224" s="463">
        <v>0.45</v>
      </c>
      <c r="D224" s="110"/>
      <c r="E224" s="86"/>
      <c r="F224" s="111"/>
      <c r="G224" s="86"/>
      <c r="H224" s="113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437"/>
      <c r="V224" s="123">
        <f>C224*E224</f>
        <v>0</v>
      </c>
      <c r="W224" s="123">
        <f t="shared" si="21"/>
        <v>0</v>
      </c>
    </row>
    <row r="225" spans="2:23" s="109" customFormat="1" ht="10.5" x14ac:dyDescent="0.25">
      <c r="B225" s="455" t="s">
        <v>435</v>
      </c>
      <c r="C225" s="463">
        <v>0.6</v>
      </c>
      <c r="D225" s="110"/>
      <c r="E225" s="86"/>
      <c r="F225" s="111"/>
      <c r="G225" s="86"/>
      <c r="H225" s="113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516"/>
      <c r="V225" s="123">
        <f>C225*E225</f>
        <v>0</v>
      </c>
      <c r="W225" s="123">
        <f t="shared" si="21"/>
        <v>0</v>
      </c>
    </row>
    <row r="226" spans="2:23" s="109" customFormat="1" ht="10.5" x14ac:dyDescent="0.25">
      <c r="B226" s="455" t="s">
        <v>436</v>
      </c>
      <c r="C226" s="463">
        <v>0.75</v>
      </c>
      <c r="D226" s="110"/>
      <c r="E226" s="86"/>
      <c r="F226" s="111"/>
      <c r="G226" s="86"/>
      <c r="H226" s="113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516"/>
      <c r="V226" s="123">
        <f>C226*E226</f>
        <v>0</v>
      </c>
      <c r="W226" s="123">
        <f t="shared" si="21"/>
        <v>0</v>
      </c>
    </row>
    <row r="227" spans="2:23" s="109" customFormat="1" ht="10.5" x14ac:dyDescent="0.25">
      <c r="B227" s="455" t="s">
        <v>438</v>
      </c>
      <c r="C227" s="463">
        <v>1.05</v>
      </c>
      <c r="D227" s="110"/>
      <c r="E227" s="86"/>
      <c r="F227" s="111"/>
      <c r="G227" s="86"/>
      <c r="H227" s="113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281"/>
      <c r="V227" s="123">
        <f t="shared" ref="V227" si="22">C227*E227</f>
        <v>0</v>
      </c>
      <c r="W227" s="123">
        <f t="shared" si="21"/>
        <v>0</v>
      </c>
    </row>
    <row r="228" spans="2:23" s="109" customFormat="1" ht="10.5" x14ac:dyDescent="0.25">
      <c r="B228" s="464" t="s">
        <v>437</v>
      </c>
      <c r="C228" s="463">
        <v>1.5</v>
      </c>
      <c r="D228" s="110"/>
      <c r="E228" s="86"/>
      <c r="F228" s="111"/>
      <c r="G228" s="86"/>
      <c r="H228" s="113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437"/>
      <c r="V228" s="123">
        <f>C228*E228</f>
        <v>0</v>
      </c>
      <c r="W228" s="123">
        <f t="shared" si="21"/>
        <v>0</v>
      </c>
    </row>
    <row r="229" spans="2:23" s="109" customFormat="1" ht="27" customHeight="1" x14ac:dyDescent="0.25">
      <c r="B229" s="590" t="s">
        <v>516</v>
      </c>
      <c r="C229" s="316"/>
      <c r="D229" s="137"/>
      <c r="E229" s="316"/>
      <c r="F229" s="102"/>
      <c r="G229" s="317"/>
      <c r="H229" s="120"/>
      <c r="I229" s="317"/>
      <c r="J229" s="316"/>
      <c r="K229" s="316"/>
      <c r="L229" s="316"/>
      <c r="M229" s="316"/>
      <c r="N229" s="316"/>
      <c r="O229" s="316"/>
      <c r="P229" s="316"/>
      <c r="Q229" s="316"/>
      <c r="R229" s="316"/>
      <c r="S229" s="316"/>
      <c r="T229" s="316"/>
      <c r="U229" s="108"/>
      <c r="V229" s="317"/>
      <c r="W229" s="317"/>
    </row>
    <row r="230" spans="2:23" s="109" customFormat="1" ht="10.5" x14ac:dyDescent="0.25">
      <c r="B230" s="462" t="s">
        <v>432</v>
      </c>
      <c r="C230" s="559">
        <f>30%*1.5</f>
        <v>0.44999999999999996</v>
      </c>
      <c r="D230" s="110"/>
      <c r="E230" s="86"/>
      <c r="F230" s="111"/>
      <c r="G230" s="86"/>
      <c r="H230" s="113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516"/>
      <c r="V230" s="123">
        <f t="shared" ref="V230:V236" si="23">C230*E230</f>
        <v>0</v>
      </c>
      <c r="W230" s="123">
        <f t="shared" ref="W230:W236" si="24">C230*G230+I230*$I$219+J230*$J$219+K230*$K$219+L230*$L$219+M230*$M$219+N230*$N$219+O230*$O$219+P230*$P$219+Q230*$Q$219+R230*$R$219+S230*$S$219+T230*$T$219</f>
        <v>0</v>
      </c>
    </row>
    <row r="231" spans="2:23" s="109" customFormat="1" ht="10.5" x14ac:dyDescent="0.25">
      <c r="B231" s="455" t="s">
        <v>433</v>
      </c>
      <c r="C231" s="588">
        <f>35%*1.5</f>
        <v>0.52499999999999991</v>
      </c>
      <c r="D231" s="110"/>
      <c r="E231" s="86"/>
      <c r="F231" s="111"/>
      <c r="G231" s="86"/>
      <c r="H231" s="113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516"/>
      <c r="V231" s="123">
        <f t="shared" si="23"/>
        <v>0</v>
      </c>
      <c r="W231" s="123">
        <f t="shared" si="24"/>
        <v>0</v>
      </c>
    </row>
    <row r="232" spans="2:23" s="109" customFormat="1" ht="10.5" x14ac:dyDescent="0.25">
      <c r="B232" s="455" t="s">
        <v>434</v>
      </c>
      <c r="C232" s="588">
        <f>45%*1.5</f>
        <v>0.67500000000000004</v>
      </c>
      <c r="D232" s="110"/>
      <c r="E232" s="86"/>
      <c r="F232" s="111"/>
      <c r="G232" s="86"/>
      <c r="H232" s="113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516"/>
      <c r="V232" s="123">
        <f t="shared" si="23"/>
        <v>0</v>
      </c>
      <c r="W232" s="123">
        <f t="shared" si="24"/>
        <v>0</v>
      </c>
    </row>
    <row r="233" spans="2:23" s="109" customFormat="1" ht="10.5" x14ac:dyDescent="0.25">
      <c r="B233" s="455" t="s">
        <v>435</v>
      </c>
      <c r="C233" s="559">
        <f>60%*1.5</f>
        <v>0.89999999999999991</v>
      </c>
      <c r="D233" s="110"/>
      <c r="E233" s="86"/>
      <c r="F233" s="111"/>
      <c r="G233" s="86"/>
      <c r="H233" s="113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516"/>
      <c r="V233" s="123">
        <f t="shared" si="23"/>
        <v>0</v>
      </c>
      <c r="W233" s="123">
        <f t="shared" si="24"/>
        <v>0</v>
      </c>
    </row>
    <row r="234" spans="2:23" s="109" customFormat="1" ht="10.5" x14ac:dyDescent="0.25">
      <c r="B234" s="455" t="s">
        <v>436</v>
      </c>
      <c r="C234" s="588">
        <f>75%*1.5</f>
        <v>1.125</v>
      </c>
      <c r="D234" s="110"/>
      <c r="E234" s="86"/>
      <c r="F234" s="111"/>
      <c r="G234" s="86"/>
      <c r="H234" s="113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516"/>
      <c r="V234" s="123">
        <f t="shared" si="23"/>
        <v>0</v>
      </c>
      <c r="W234" s="123">
        <f t="shared" si="24"/>
        <v>0</v>
      </c>
    </row>
    <row r="235" spans="2:23" s="109" customFormat="1" ht="10.5" x14ac:dyDescent="0.25">
      <c r="B235" s="455" t="s">
        <v>438</v>
      </c>
      <c r="C235" s="559">
        <v>1.5</v>
      </c>
      <c r="D235" s="110"/>
      <c r="E235" s="86"/>
      <c r="F235" s="111"/>
      <c r="G235" s="86"/>
      <c r="H235" s="113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516"/>
      <c r="V235" s="123">
        <f t="shared" si="23"/>
        <v>0</v>
      </c>
      <c r="W235" s="123">
        <f t="shared" si="24"/>
        <v>0</v>
      </c>
    </row>
    <row r="236" spans="2:23" s="109" customFormat="1" ht="10.5" x14ac:dyDescent="0.25">
      <c r="B236" s="589" t="s">
        <v>437</v>
      </c>
      <c r="C236" s="559">
        <v>1.5</v>
      </c>
      <c r="D236" s="110"/>
      <c r="E236" s="86"/>
      <c r="F236" s="111"/>
      <c r="G236" s="86"/>
      <c r="H236" s="113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516"/>
      <c r="V236" s="123">
        <f t="shared" si="23"/>
        <v>0</v>
      </c>
      <c r="W236" s="123">
        <f t="shared" si="24"/>
        <v>0</v>
      </c>
    </row>
    <row r="237" spans="2:23" s="109" customFormat="1" ht="21" x14ac:dyDescent="0.25">
      <c r="B237" s="522" t="s">
        <v>440</v>
      </c>
      <c r="C237" s="316"/>
      <c r="D237" s="137"/>
      <c r="E237" s="316"/>
      <c r="F237" s="102"/>
      <c r="G237" s="317"/>
      <c r="H237" s="120"/>
      <c r="I237" s="317"/>
      <c r="J237" s="316"/>
      <c r="K237" s="316"/>
      <c r="L237" s="316"/>
      <c r="M237" s="316"/>
      <c r="N237" s="316"/>
      <c r="O237" s="316"/>
      <c r="P237" s="316"/>
      <c r="Q237" s="316"/>
      <c r="R237" s="316"/>
      <c r="S237" s="316"/>
      <c r="T237" s="316"/>
      <c r="U237" s="108"/>
      <c r="V237" s="317"/>
      <c r="W237" s="317"/>
    </row>
    <row r="238" spans="2:23" s="109" customFormat="1" ht="10.5" x14ac:dyDescent="0.25">
      <c r="B238" s="465" t="s">
        <v>448</v>
      </c>
      <c r="C238" s="316"/>
      <c r="D238" s="137"/>
      <c r="E238" s="316"/>
      <c r="F238" s="102"/>
      <c r="G238" s="317"/>
      <c r="H238" s="120"/>
      <c r="I238" s="317"/>
      <c r="J238" s="316"/>
      <c r="K238" s="316"/>
      <c r="L238" s="316"/>
      <c r="M238" s="316"/>
      <c r="N238" s="316"/>
      <c r="O238" s="316"/>
      <c r="P238" s="316"/>
      <c r="Q238" s="316"/>
      <c r="R238" s="316"/>
      <c r="S238" s="316"/>
      <c r="T238" s="316"/>
      <c r="U238" s="108"/>
      <c r="V238" s="317"/>
      <c r="W238" s="317"/>
    </row>
    <row r="239" spans="2:23" s="109" customFormat="1" ht="10.5" x14ac:dyDescent="0.25">
      <c r="B239" s="462" t="s">
        <v>432</v>
      </c>
      <c r="C239" s="463">
        <v>0.2</v>
      </c>
      <c r="D239" s="110"/>
      <c r="E239" s="86"/>
      <c r="F239" s="111"/>
      <c r="G239" s="86"/>
      <c r="H239" s="113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437"/>
      <c r="V239" s="123">
        <f t="shared" ref="V239:V244" si="25">C239*E239</f>
        <v>0</v>
      </c>
      <c r="W239" s="123">
        <f t="shared" ref="W239:W244" si="26">C239*G239+I239*$I$219+J239*$J$219+K239*$K$219+L239*$L$219+M239*$M$219+N239*$N$219+O239*$O$219+P239*$P$219+Q239*$Q$219+R239*$R$219+S239*$S$219+T239*$T$219</f>
        <v>0</v>
      </c>
    </row>
    <row r="240" spans="2:23" s="109" customFormat="1" ht="10.5" x14ac:dyDescent="0.25">
      <c r="B240" s="455" t="s">
        <v>433</v>
      </c>
      <c r="C240" s="463">
        <v>0.25</v>
      </c>
      <c r="D240" s="110"/>
      <c r="E240" s="86"/>
      <c r="F240" s="111"/>
      <c r="G240" s="86"/>
      <c r="H240" s="113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437"/>
      <c r="V240" s="123">
        <f t="shared" si="25"/>
        <v>0</v>
      </c>
      <c r="W240" s="123">
        <f t="shared" si="26"/>
        <v>0</v>
      </c>
    </row>
    <row r="241" spans="2:23" s="109" customFormat="1" ht="10.5" x14ac:dyDescent="0.25">
      <c r="B241" s="455" t="s">
        <v>434</v>
      </c>
      <c r="C241" s="463">
        <v>0.3</v>
      </c>
      <c r="D241" s="110"/>
      <c r="E241" s="86"/>
      <c r="F241" s="111"/>
      <c r="G241" s="86"/>
      <c r="H241" s="113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437"/>
      <c r="V241" s="123">
        <f t="shared" si="25"/>
        <v>0</v>
      </c>
      <c r="W241" s="123">
        <f t="shared" si="26"/>
        <v>0</v>
      </c>
    </row>
    <row r="242" spans="2:23" s="109" customFormat="1" ht="10.5" x14ac:dyDescent="0.25">
      <c r="B242" s="455" t="s">
        <v>435</v>
      </c>
      <c r="C242" s="463">
        <v>0.4</v>
      </c>
      <c r="D242" s="110"/>
      <c r="E242" s="86"/>
      <c r="F242" s="111"/>
      <c r="G242" s="86"/>
      <c r="H242" s="113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437"/>
      <c r="V242" s="123">
        <f t="shared" si="25"/>
        <v>0</v>
      </c>
      <c r="W242" s="123">
        <f t="shared" si="26"/>
        <v>0</v>
      </c>
    </row>
    <row r="243" spans="2:23" s="109" customFormat="1" ht="10.5" x14ac:dyDescent="0.25">
      <c r="B243" s="455" t="s">
        <v>436</v>
      </c>
      <c r="C243" s="463">
        <v>0.5</v>
      </c>
      <c r="D243" s="110"/>
      <c r="E243" s="86"/>
      <c r="F243" s="111"/>
      <c r="G243" s="86"/>
      <c r="H243" s="113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437"/>
      <c r="V243" s="123">
        <f t="shared" si="25"/>
        <v>0</v>
      </c>
      <c r="W243" s="123">
        <f t="shared" si="26"/>
        <v>0</v>
      </c>
    </row>
    <row r="244" spans="2:23" s="109" customFormat="1" ht="10.5" x14ac:dyDescent="0.25">
      <c r="B244" s="455" t="s">
        <v>438</v>
      </c>
      <c r="C244" s="463">
        <v>0.7</v>
      </c>
      <c r="D244" s="110"/>
      <c r="E244" s="86"/>
      <c r="F244" s="111"/>
      <c r="G244" s="86"/>
      <c r="H244" s="113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437"/>
      <c r="V244" s="123">
        <f t="shared" si="25"/>
        <v>0</v>
      </c>
      <c r="W244" s="123">
        <f t="shared" si="26"/>
        <v>0</v>
      </c>
    </row>
    <row r="245" spans="2:23" s="109" customFormat="1" ht="21" x14ac:dyDescent="0.25">
      <c r="B245" s="524" t="s">
        <v>450</v>
      </c>
      <c r="C245" s="316"/>
      <c r="D245" s="137"/>
      <c r="E245" s="316"/>
      <c r="F245" s="102"/>
      <c r="G245" s="317"/>
      <c r="H245" s="120"/>
      <c r="I245" s="317"/>
      <c r="J245" s="316"/>
      <c r="K245" s="316"/>
      <c r="L245" s="316"/>
      <c r="M245" s="316"/>
      <c r="N245" s="316"/>
      <c r="O245" s="316"/>
      <c r="P245" s="316"/>
      <c r="Q245" s="316"/>
      <c r="R245" s="316"/>
      <c r="S245" s="316"/>
      <c r="T245" s="316"/>
      <c r="U245" s="108"/>
      <c r="V245" s="317"/>
      <c r="W245" s="317"/>
    </row>
    <row r="246" spans="2:23" s="109" customFormat="1" ht="10.5" x14ac:dyDescent="0.25">
      <c r="B246" s="464" t="s">
        <v>447</v>
      </c>
      <c r="C246" s="463">
        <v>0.75</v>
      </c>
      <c r="D246" s="110"/>
      <c r="E246" s="86"/>
      <c r="F246" s="111"/>
      <c r="G246" s="86"/>
      <c r="H246" s="113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516"/>
      <c r="V246" s="123">
        <f t="shared" ref="V246:V253" si="27">C246*E246</f>
        <v>0</v>
      </c>
      <c r="W246" s="123">
        <f t="shared" ref="W246:W253" si="28">C246*G246+I246*$I$219+J246*$J$219+K246*$K$219+L246*$L$219+M246*$M$219+N246*$N$219+O246*$O$219+P246*$P$219+Q246*$Q$219+R246*$R$219+S246*$S$219+T246*$T$219</f>
        <v>0</v>
      </c>
    </row>
    <row r="247" spans="2:23" s="109" customFormat="1" ht="10.5" x14ac:dyDescent="0.25">
      <c r="B247" s="464" t="s">
        <v>446</v>
      </c>
      <c r="C247" s="463">
        <v>0.85</v>
      </c>
      <c r="D247" s="110"/>
      <c r="E247" s="86"/>
      <c r="F247" s="111"/>
      <c r="G247" s="86"/>
      <c r="H247" s="113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516"/>
      <c r="V247" s="123">
        <f t="shared" si="27"/>
        <v>0</v>
      </c>
      <c r="W247" s="123">
        <f t="shared" si="28"/>
        <v>0</v>
      </c>
    </row>
    <row r="248" spans="2:23" s="109" customFormat="1" ht="10.5" x14ac:dyDescent="0.25">
      <c r="B248" s="464" t="s">
        <v>453</v>
      </c>
      <c r="C248" s="463">
        <v>0.2</v>
      </c>
      <c r="D248" s="110"/>
      <c r="E248" s="86"/>
      <c r="F248" s="111"/>
      <c r="G248" s="86"/>
      <c r="H248" s="113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516"/>
      <c r="V248" s="123">
        <f t="shared" si="27"/>
        <v>0</v>
      </c>
      <c r="W248" s="123">
        <f t="shared" si="28"/>
        <v>0</v>
      </c>
    </row>
    <row r="249" spans="2:23" s="109" customFormat="1" ht="10.5" x14ac:dyDescent="0.25">
      <c r="B249" s="464" t="s">
        <v>454</v>
      </c>
      <c r="C249" s="463">
        <v>0.5</v>
      </c>
      <c r="D249" s="110"/>
      <c r="E249" s="86"/>
      <c r="F249" s="111"/>
      <c r="G249" s="86"/>
      <c r="H249" s="113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516"/>
      <c r="V249" s="123">
        <f t="shared" si="27"/>
        <v>0</v>
      </c>
      <c r="W249" s="123">
        <f t="shared" si="28"/>
        <v>0</v>
      </c>
    </row>
    <row r="250" spans="2:23" s="109" customFormat="1" ht="10.5" x14ac:dyDescent="0.25">
      <c r="B250" s="464" t="s">
        <v>455</v>
      </c>
      <c r="C250" s="463">
        <v>0.75</v>
      </c>
      <c r="D250" s="110"/>
      <c r="E250" s="86"/>
      <c r="F250" s="111"/>
      <c r="G250" s="86"/>
      <c r="H250" s="113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516"/>
      <c r="V250" s="123">
        <f t="shared" si="27"/>
        <v>0</v>
      </c>
      <c r="W250" s="123">
        <f t="shared" si="28"/>
        <v>0</v>
      </c>
    </row>
    <row r="251" spans="2:23" s="109" customFormat="1" ht="10.5" x14ac:dyDescent="0.25">
      <c r="B251" s="464" t="s">
        <v>456</v>
      </c>
      <c r="C251" s="463">
        <v>0.85</v>
      </c>
      <c r="D251" s="110"/>
      <c r="E251" s="86"/>
      <c r="F251" s="111"/>
      <c r="G251" s="86"/>
      <c r="H251" s="113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516"/>
      <c r="V251" s="123">
        <f t="shared" si="27"/>
        <v>0</v>
      </c>
      <c r="W251" s="123">
        <f t="shared" si="28"/>
        <v>0</v>
      </c>
    </row>
    <row r="252" spans="2:23" s="109" customFormat="1" ht="10.5" x14ac:dyDescent="0.25">
      <c r="B252" s="464" t="s">
        <v>457</v>
      </c>
      <c r="C252" s="463">
        <v>1</v>
      </c>
      <c r="D252" s="110"/>
      <c r="E252" s="86"/>
      <c r="F252" s="111"/>
      <c r="G252" s="86"/>
      <c r="H252" s="113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516"/>
      <c r="V252" s="123">
        <f t="shared" si="27"/>
        <v>0</v>
      </c>
      <c r="W252" s="123">
        <f t="shared" si="28"/>
        <v>0</v>
      </c>
    </row>
    <row r="253" spans="2:23" s="109" customFormat="1" ht="10.5" x14ac:dyDescent="0.25">
      <c r="B253" s="464" t="s">
        <v>458</v>
      </c>
      <c r="C253" s="463">
        <v>1.5</v>
      </c>
      <c r="D253" s="110"/>
      <c r="E253" s="86"/>
      <c r="F253" s="111"/>
      <c r="G253" s="86"/>
      <c r="H253" s="113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516"/>
      <c r="V253" s="123">
        <f t="shared" si="27"/>
        <v>0</v>
      </c>
      <c r="W253" s="123">
        <f t="shared" si="28"/>
        <v>0</v>
      </c>
    </row>
    <row r="254" spans="2:23" s="109" customFormat="1" ht="21" x14ac:dyDescent="0.25">
      <c r="B254" s="524" t="s">
        <v>517</v>
      </c>
      <c r="C254" s="316"/>
      <c r="D254" s="137"/>
      <c r="E254" s="316"/>
      <c r="F254" s="102"/>
      <c r="G254" s="317"/>
      <c r="H254" s="120"/>
      <c r="I254" s="317"/>
      <c r="J254" s="316"/>
      <c r="K254" s="316"/>
      <c r="L254" s="316"/>
      <c r="M254" s="316"/>
      <c r="N254" s="316"/>
      <c r="O254" s="316"/>
      <c r="P254" s="316"/>
      <c r="Q254" s="316"/>
      <c r="R254" s="316"/>
      <c r="S254" s="316"/>
      <c r="T254" s="316"/>
      <c r="U254" s="108"/>
      <c r="V254" s="317"/>
      <c r="W254" s="317"/>
    </row>
    <row r="255" spans="2:23" s="109" customFormat="1" ht="10.5" x14ac:dyDescent="0.25">
      <c r="B255" s="591" t="s">
        <v>448</v>
      </c>
      <c r="C255" s="316"/>
      <c r="D255" s="137"/>
      <c r="E255" s="316"/>
      <c r="F255" s="102"/>
      <c r="G255" s="317"/>
      <c r="H255" s="120"/>
      <c r="I255" s="317"/>
      <c r="J255" s="316"/>
      <c r="K255" s="316"/>
      <c r="L255" s="316"/>
      <c r="M255" s="316"/>
      <c r="N255" s="316"/>
      <c r="O255" s="316"/>
      <c r="P255" s="316"/>
      <c r="Q255" s="316"/>
      <c r="R255" s="316"/>
      <c r="S255" s="316"/>
      <c r="T255" s="316"/>
      <c r="U255" s="108"/>
      <c r="V255" s="317"/>
      <c r="W255" s="317"/>
    </row>
    <row r="256" spans="2:23" s="109" customFormat="1" ht="10.5" x14ac:dyDescent="0.25">
      <c r="B256" s="462" t="s">
        <v>432</v>
      </c>
      <c r="C256" s="463">
        <f>20%*1.5</f>
        <v>0.30000000000000004</v>
      </c>
      <c r="D256" s="110"/>
      <c r="E256" s="86"/>
      <c r="F256" s="111"/>
      <c r="G256" s="86"/>
      <c r="H256" s="113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516"/>
      <c r="V256" s="123">
        <f t="shared" ref="V256:V261" si="29">C256*E256</f>
        <v>0</v>
      </c>
      <c r="W256" s="123">
        <f t="shared" ref="W256:W261" si="30">C256*G256+I256*$I$219+J256*$J$219+K256*$K$219+L256*$L$219+M256*$M$219+N256*$N$219+O256*$O$219+P256*$P$219+Q256*$Q$219+R256*$R$219+S256*$S$219+T256*$T$219</f>
        <v>0</v>
      </c>
    </row>
    <row r="257" spans="1:28" s="109" customFormat="1" ht="10.5" x14ac:dyDescent="0.25">
      <c r="B257" s="455" t="s">
        <v>433</v>
      </c>
      <c r="C257" s="588">
        <f>25%*1.5</f>
        <v>0.375</v>
      </c>
      <c r="D257" s="110"/>
      <c r="E257" s="86"/>
      <c r="F257" s="111"/>
      <c r="G257" s="86"/>
      <c r="H257" s="113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516"/>
      <c r="V257" s="123">
        <f t="shared" si="29"/>
        <v>0</v>
      </c>
      <c r="W257" s="123">
        <f t="shared" si="30"/>
        <v>0</v>
      </c>
    </row>
    <row r="258" spans="1:28" s="109" customFormat="1" ht="10.5" x14ac:dyDescent="0.25">
      <c r="B258" s="455" t="s">
        <v>434</v>
      </c>
      <c r="C258" s="463">
        <f>30%*1.5</f>
        <v>0.44999999999999996</v>
      </c>
      <c r="D258" s="110"/>
      <c r="E258" s="86"/>
      <c r="F258" s="111"/>
      <c r="G258" s="86"/>
      <c r="H258" s="113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516"/>
      <c r="V258" s="123">
        <f t="shared" si="29"/>
        <v>0</v>
      </c>
      <c r="W258" s="123">
        <f>C258*G258+I258*$I$219+J258*$J$219+K258*$K$219+L258*$L$219+M258*$M$219+N258*$N$219+O258*$O$219+P258*$P$219+Q258*$Q$219+R258*$R$219+S258*$S$219+T258*$T$219</f>
        <v>0</v>
      </c>
    </row>
    <row r="259" spans="1:28" s="109" customFormat="1" ht="10.5" x14ac:dyDescent="0.25">
      <c r="B259" s="455" t="s">
        <v>435</v>
      </c>
      <c r="C259" s="463">
        <f>40%*1.5</f>
        <v>0.60000000000000009</v>
      </c>
      <c r="D259" s="110"/>
      <c r="E259" s="86"/>
      <c r="F259" s="111"/>
      <c r="G259" s="86"/>
      <c r="H259" s="113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516"/>
      <c r="V259" s="123">
        <f t="shared" si="29"/>
        <v>0</v>
      </c>
      <c r="W259" s="123">
        <f t="shared" si="30"/>
        <v>0</v>
      </c>
    </row>
    <row r="260" spans="1:28" s="109" customFormat="1" ht="10.5" x14ac:dyDescent="0.25">
      <c r="B260" s="455" t="s">
        <v>436</v>
      </c>
      <c r="C260" s="463">
        <f>50%*1.5</f>
        <v>0.75</v>
      </c>
      <c r="D260" s="110"/>
      <c r="E260" s="86"/>
      <c r="F260" s="111"/>
      <c r="G260" s="86"/>
      <c r="H260" s="113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516"/>
      <c r="V260" s="123">
        <f t="shared" si="29"/>
        <v>0</v>
      </c>
      <c r="W260" s="123">
        <f t="shared" si="30"/>
        <v>0</v>
      </c>
    </row>
    <row r="261" spans="1:28" s="109" customFormat="1" ht="10.5" x14ac:dyDescent="0.25">
      <c r="B261" s="455" t="s">
        <v>438</v>
      </c>
      <c r="C261" s="463">
        <f>70%*1.5</f>
        <v>1.0499999999999998</v>
      </c>
      <c r="D261" s="110"/>
      <c r="E261" s="86"/>
      <c r="F261" s="111"/>
      <c r="G261" s="86"/>
      <c r="H261" s="113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516"/>
      <c r="V261" s="123">
        <f t="shared" si="29"/>
        <v>0</v>
      </c>
      <c r="W261" s="123">
        <f t="shared" si="30"/>
        <v>0</v>
      </c>
    </row>
    <row r="262" spans="1:28" s="109" customFormat="1" ht="21" x14ac:dyDescent="0.25">
      <c r="B262" s="524" t="s">
        <v>450</v>
      </c>
      <c r="C262" s="316"/>
      <c r="D262" s="137"/>
      <c r="E262" s="316"/>
      <c r="F262" s="102"/>
      <c r="G262" s="317"/>
      <c r="H262" s="120"/>
      <c r="I262" s="317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  <c r="U262" s="108"/>
      <c r="V262" s="317"/>
      <c r="W262" s="317"/>
    </row>
    <row r="263" spans="1:28" s="109" customFormat="1" ht="10.5" x14ac:dyDescent="0.25">
      <c r="B263" s="589" t="s">
        <v>447</v>
      </c>
      <c r="C263" s="588">
        <f>75%*1.5</f>
        <v>1.125</v>
      </c>
      <c r="D263" s="110"/>
      <c r="E263" s="86"/>
      <c r="F263" s="111"/>
      <c r="G263" s="86"/>
      <c r="H263" s="113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516"/>
      <c r="V263" s="123">
        <f>C263*E263</f>
        <v>0</v>
      </c>
      <c r="W263" s="123">
        <f>C263*G263+I263*$I$219+J263*$J$219+K263*$K$219+L263*$L$219+M263*$M$219+N263*$N$219+O263*$O$219+P263*$P$219+Q263*$Q$219+R263*$R$219+S263*$S$219+T263*$T$219</f>
        <v>0</v>
      </c>
    </row>
    <row r="264" spans="1:28" ht="9.9" customHeight="1" x14ac:dyDescent="0.25">
      <c r="B264" s="154"/>
      <c r="C264" s="101"/>
      <c r="D264" s="102"/>
      <c r="E264" s="103"/>
      <c r="F264" s="102"/>
      <c r="G264" s="101"/>
      <c r="H264" s="102"/>
      <c r="I264" s="128"/>
      <c r="J264" s="128"/>
      <c r="K264" s="128"/>
      <c r="L264" s="280"/>
      <c r="M264" s="597"/>
      <c r="N264" s="567"/>
      <c r="O264" s="567"/>
      <c r="P264" s="567"/>
      <c r="Q264" s="280"/>
      <c r="R264" s="567"/>
      <c r="S264" s="597"/>
      <c r="T264" s="280"/>
      <c r="U264" s="108"/>
      <c r="V264" s="101"/>
      <c r="W264" s="101"/>
      <c r="Y264" s="724"/>
      <c r="Z264" s="724"/>
      <c r="AA264" s="724"/>
      <c r="AB264" s="724"/>
    </row>
    <row r="265" spans="1:28" s="155" customFormat="1" ht="10.5" x14ac:dyDescent="0.25">
      <c r="B265" s="129" t="s">
        <v>349</v>
      </c>
      <c r="C265" s="130" t="s">
        <v>52</v>
      </c>
      <c r="D265" s="131"/>
      <c r="E265" s="85">
        <f>SUM(V222:V228,V230:V236,V239:V244,V246:V253,V257:V258,V256:V261,V263)</f>
        <v>0</v>
      </c>
      <c r="F265" s="131"/>
      <c r="G265" s="91"/>
      <c r="H265" s="131"/>
      <c r="I265" s="156"/>
      <c r="J265" s="156"/>
      <c r="K265" s="156"/>
      <c r="L265" s="157"/>
      <c r="M265" s="157"/>
      <c r="N265" s="157"/>
      <c r="O265" s="157"/>
      <c r="P265" s="157"/>
      <c r="Q265" s="157"/>
      <c r="R265" s="157"/>
      <c r="S265" s="157"/>
      <c r="T265" s="157"/>
      <c r="U265" s="158"/>
      <c r="V265" s="91"/>
      <c r="W265" s="91"/>
    </row>
    <row r="266" spans="1:28" s="155" customFormat="1" ht="10.5" x14ac:dyDescent="0.25">
      <c r="B266" s="129" t="s">
        <v>350</v>
      </c>
      <c r="C266" s="130" t="s">
        <v>53</v>
      </c>
      <c r="D266" s="131"/>
      <c r="E266" s="85">
        <f>SUM(W222:W228,W230:W236,W239:W244,W246:W253,W256:W261,W263)</f>
        <v>0</v>
      </c>
      <c r="F266" s="131"/>
      <c r="G266" s="91"/>
      <c r="H266" s="131"/>
      <c r="I266" s="156"/>
      <c r="J266" s="156"/>
      <c r="K266" s="156"/>
      <c r="L266" s="157"/>
      <c r="M266" s="157"/>
      <c r="N266" s="157"/>
      <c r="O266" s="157"/>
      <c r="P266" s="157"/>
      <c r="Q266" s="157"/>
      <c r="R266" s="157"/>
      <c r="S266" s="157"/>
      <c r="T266" s="157"/>
      <c r="U266" s="158"/>
      <c r="V266" s="91"/>
      <c r="W266" s="91"/>
    </row>
    <row r="267" spans="1:28" ht="9.75" customHeight="1" x14ac:dyDescent="0.35"/>
    <row r="268" spans="1:28" ht="10.5" x14ac:dyDescent="0.35"/>
    <row r="269" spans="1:28" ht="10.5" x14ac:dyDescent="0.35">
      <c r="A269" s="82"/>
      <c r="B269" s="82"/>
      <c r="C269" s="104"/>
      <c r="D269" s="82"/>
      <c r="E269" s="82"/>
      <c r="F269" s="82"/>
      <c r="G269" s="104"/>
      <c r="H269" s="82"/>
      <c r="I269" s="82"/>
      <c r="J269" s="82"/>
      <c r="K269" s="82"/>
      <c r="L269" s="104"/>
    </row>
    <row r="270" spans="1:28" s="82" customFormat="1" ht="15" customHeight="1" x14ac:dyDescent="0.3">
      <c r="B270" s="715" t="s">
        <v>590</v>
      </c>
      <c r="C270" s="715"/>
      <c r="D270" s="715"/>
      <c r="E270" s="715"/>
      <c r="F270" s="715"/>
      <c r="G270" s="715"/>
      <c r="H270" s="715"/>
      <c r="I270" s="715"/>
      <c r="J270" s="612"/>
      <c r="K270" s="612"/>
      <c r="L270" s="613"/>
      <c r="M270" s="159"/>
      <c r="N270" s="159"/>
      <c r="O270" s="159"/>
      <c r="P270" s="159"/>
      <c r="Q270" s="160"/>
      <c r="R270" s="160"/>
      <c r="S270" s="160"/>
      <c r="T270" s="160"/>
      <c r="U270" s="104"/>
      <c r="V270" s="104"/>
      <c r="W270" s="104"/>
    </row>
    <row r="271" spans="1:28" s="82" customFormat="1" ht="7.5" customHeight="1" x14ac:dyDescent="0.25">
      <c r="B271" s="614"/>
      <c r="C271" s="615"/>
      <c r="D271" s="616"/>
      <c r="E271" s="617"/>
      <c r="F271" s="616"/>
      <c r="G271" s="615"/>
      <c r="H271" s="616"/>
      <c r="I271" s="613"/>
      <c r="J271" s="613"/>
      <c r="K271" s="613"/>
      <c r="L271" s="613"/>
      <c r="M271" s="159"/>
      <c r="N271" s="159"/>
      <c r="O271" s="159"/>
      <c r="P271" s="159"/>
      <c r="Q271" s="160"/>
      <c r="R271" s="160"/>
      <c r="S271" s="160"/>
      <c r="T271" s="160"/>
      <c r="U271" s="104"/>
      <c r="V271" s="104"/>
      <c r="W271" s="104"/>
    </row>
    <row r="272" spans="1:28" s="82" customFormat="1" ht="10.5" x14ac:dyDescent="0.25">
      <c r="B272" s="232"/>
      <c r="C272" s="130" t="s">
        <v>539</v>
      </c>
      <c r="D272" s="178"/>
      <c r="E272" s="227"/>
      <c r="F272" s="178"/>
      <c r="G272" s="179"/>
      <c r="H272" s="178"/>
      <c r="I272" s="158"/>
      <c r="J272" s="158"/>
      <c r="K272" s="158"/>
      <c r="L272" s="158"/>
      <c r="M272" s="598"/>
      <c r="N272" s="562"/>
      <c r="O272" s="562"/>
      <c r="P272" s="562"/>
      <c r="Q272" s="104"/>
      <c r="R272" s="104"/>
      <c r="S272" s="104"/>
      <c r="T272" s="104"/>
      <c r="U272" s="104"/>
      <c r="V272" s="104"/>
      <c r="W272" s="104"/>
    </row>
    <row r="273" spans="2:23" ht="10.5" x14ac:dyDescent="0.25">
      <c r="B273" s="106" t="s">
        <v>2</v>
      </c>
      <c r="C273" s="92">
        <f>'Individu Form 2D ATMR Kredit'!H89</f>
        <v>0</v>
      </c>
      <c r="D273" s="102"/>
      <c r="E273" s="150"/>
      <c r="F273" s="102"/>
      <c r="G273" s="101"/>
      <c r="H273" s="102"/>
      <c r="I273" s="128"/>
      <c r="J273" s="128"/>
      <c r="K273" s="128"/>
      <c r="L273" s="529"/>
      <c r="M273" s="597"/>
      <c r="N273" s="567"/>
      <c r="O273" s="567"/>
      <c r="P273" s="567"/>
      <c r="Q273" s="529"/>
      <c r="R273" s="567"/>
      <c r="S273" s="597"/>
      <c r="T273" s="529"/>
      <c r="U273" s="108"/>
      <c r="V273" s="101"/>
      <c r="W273" s="101"/>
    </row>
    <row r="274" spans="2:23" ht="9.9" customHeight="1" x14ac:dyDescent="0.25">
      <c r="B274" s="100"/>
      <c r="C274" s="101"/>
      <c r="D274" s="102"/>
      <c r="E274" s="103"/>
      <c r="F274" s="102"/>
      <c r="G274" s="101"/>
      <c r="H274" s="102"/>
      <c r="I274" s="707"/>
      <c r="J274" s="707"/>
      <c r="K274" s="707"/>
      <c r="L274" s="707"/>
      <c r="M274" s="598"/>
      <c r="N274" s="562"/>
      <c r="O274" s="562"/>
      <c r="P274" s="562"/>
      <c r="Q274" s="107"/>
      <c r="R274" s="107"/>
      <c r="S274" s="107"/>
      <c r="T274" s="107"/>
      <c r="U274" s="108"/>
      <c r="V274" s="101"/>
      <c r="W274" s="101"/>
    </row>
    <row r="275" spans="2:23" s="109" customFormat="1" ht="22.5" customHeight="1" x14ac:dyDescent="0.25">
      <c r="B275" s="708" t="s">
        <v>345</v>
      </c>
      <c r="C275" s="705" t="s">
        <v>346</v>
      </c>
      <c r="D275" s="110"/>
      <c r="E275" s="705" t="s">
        <v>2</v>
      </c>
      <c r="F275" s="111"/>
      <c r="G275" s="705" t="s">
        <v>395</v>
      </c>
      <c r="H275" s="112"/>
      <c r="I275" s="710" t="s">
        <v>396</v>
      </c>
      <c r="J275" s="711"/>
      <c r="K275" s="711"/>
      <c r="L275" s="711"/>
      <c r="M275" s="711"/>
      <c r="N275" s="711"/>
      <c r="O275" s="711"/>
      <c r="P275" s="711"/>
      <c r="Q275" s="711"/>
      <c r="R275" s="711"/>
      <c r="S275" s="711"/>
      <c r="T275" s="712"/>
      <c r="U275" s="527"/>
      <c r="V275" s="705" t="s">
        <v>421</v>
      </c>
      <c r="W275" s="705" t="s">
        <v>411</v>
      </c>
    </row>
    <row r="276" spans="2:23" s="109" customFormat="1" ht="10.5" x14ac:dyDescent="0.25">
      <c r="B276" s="709"/>
      <c r="C276" s="706"/>
      <c r="D276" s="110"/>
      <c r="E276" s="706"/>
      <c r="F276" s="111"/>
      <c r="G276" s="706"/>
      <c r="H276" s="113"/>
      <c r="I276" s="114">
        <v>0</v>
      </c>
      <c r="J276" s="114">
        <v>0.1</v>
      </c>
      <c r="K276" s="114">
        <v>0.15</v>
      </c>
      <c r="L276" s="114">
        <v>0.2</v>
      </c>
      <c r="M276" s="114">
        <v>0.25</v>
      </c>
      <c r="N276" s="114">
        <v>0.3</v>
      </c>
      <c r="O276" s="114">
        <v>0.35</v>
      </c>
      <c r="P276" s="114">
        <v>0.4</v>
      </c>
      <c r="Q276" s="114">
        <v>0.5</v>
      </c>
      <c r="R276" s="114">
        <v>0.75</v>
      </c>
      <c r="S276" s="114">
        <v>0.85</v>
      </c>
      <c r="T276" s="114">
        <v>1</v>
      </c>
      <c r="U276" s="527"/>
      <c r="V276" s="706"/>
      <c r="W276" s="706"/>
    </row>
    <row r="277" spans="2:23" s="109" customFormat="1" ht="10.5" x14ac:dyDescent="0.25">
      <c r="B277" s="115" t="s">
        <v>540</v>
      </c>
      <c r="C277" s="116" t="s">
        <v>541</v>
      </c>
      <c r="D277" s="110"/>
      <c r="E277" s="116" t="s">
        <v>542</v>
      </c>
      <c r="F277" s="111"/>
      <c r="G277" s="116" t="s">
        <v>544</v>
      </c>
      <c r="H277" s="113"/>
      <c r="I277" s="117" t="s">
        <v>545</v>
      </c>
      <c r="J277" s="117" t="s">
        <v>546</v>
      </c>
      <c r="K277" s="117" t="s">
        <v>547</v>
      </c>
      <c r="L277" s="117" t="s">
        <v>548</v>
      </c>
      <c r="M277" s="117" t="s">
        <v>549</v>
      </c>
      <c r="N277" s="117" t="s">
        <v>557</v>
      </c>
      <c r="O277" s="117" t="s">
        <v>550</v>
      </c>
      <c r="P277" s="117" t="s">
        <v>559</v>
      </c>
      <c r="Q277" s="117" t="s">
        <v>560</v>
      </c>
      <c r="R277" s="117" t="s">
        <v>561</v>
      </c>
      <c r="S277" s="116" t="s">
        <v>621</v>
      </c>
      <c r="T277" s="116" t="s">
        <v>622</v>
      </c>
      <c r="U277" s="562"/>
      <c r="V277" s="116" t="s">
        <v>623</v>
      </c>
      <c r="W277" s="116" t="s">
        <v>624</v>
      </c>
    </row>
    <row r="278" spans="2:23" s="109" customFormat="1" ht="10.5" x14ac:dyDescent="0.25">
      <c r="B278" s="461" t="s">
        <v>439</v>
      </c>
      <c r="C278" s="316"/>
      <c r="D278" s="137"/>
      <c r="E278" s="316"/>
      <c r="F278" s="102"/>
      <c r="G278" s="317"/>
      <c r="H278" s="120"/>
      <c r="I278" s="317"/>
      <c r="J278" s="316"/>
      <c r="K278" s="316"/>
      <c r="L278" s="316"/>
      <c r="M278" s="316"/>
      <c r="N278" s="316"/>
      <c r="O278" s="316"/>
      <c r="P278" s="316"/>
      <c r="Q278" s="316"/>
      <c r="R278" s="316"/>
      <c r="S278" s="316"/>
      <c r="T278" s="316"/>
      <c r="U278" s="108"/>
      <c r="V278" s="317"/>
      <c r="W278" s="317"/>
    </row>
    <row r="279" spans="2:23" s="109" customFormat="1" ht="10.5" x14ac:dyDescent="0.25">
      <c r="B279" s="462" t="s">
        <v>475</v>
      </c>
      <c r="C279" s="463">
        <v>0.7</v>
      </c>
      <c r="D279" s="110"/>
      <c r="E279" s="86"/>
      <c r="F279" s="111"/>
      <c r="G279" s="86"/>
      <c r="H279" s="113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466"/>
      <c r="V279" s="123">
        <f>C279*E279</f>
        <v>0</v>
      </c>
      <c r="W279" s="123">
        <f>C279*G279+I279*$I$276+J279*$J$276+K279*$K$276+L279*$L$276+M279*$M$276+N279*$N$276+O279*$O$276+P279*$P$276+Q279*$Q$276+R279*$R$276+S279*$S$276+T279*$T$276</f>
        <v>0</v>
      </c>
    </row>
    <row r="280" spans="2:23" s="109" customFormat="1" ht="10.5" x14ac:dyDescent="0.25">
      <c r="B280" s="455" t="s">
        <v>434</v>
      </c>
      <c r="C280" s="463">
        <v>0.9</v>
      </c>
      <c r="D280" s="110"/>
      <c r="E280" s="86"/>
      <c r="F280" s="111"/>
      <c r="G280" s="86"/>
      <c r="H280" s="113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466"/>
      <c r="V280" s="123">
        <f>C280*E280</f>
        <v>0</v>
      </c>
      <c r="W280" s="123">
        <f t="shared" ref="W280:W282" si="31">C280*G280+I280*$I$276+J280*$J$276+K280*$K$276+L280*$L$276+M280*$M$276+N280*$N$276+O280*$O$276+P280*$P$276+Q280*$Q$276+R280*$R$276+S280*$S$276+T280*$T$276</f>
        <v>0</v>
      </c>
    </row>
    <row r="281" spans="2:23" s="109" customFormat="1" ht="10.5" x14ac:dyDescent="0.25">
      <c r="B281" s="455" t="s">
        <v>476</v>
      </c>
      <c r="C281" s="463">
        <v>1.1000000000000001</v>
      </c>
      <c r="D281" s="110"/>
      <c r="E281" s="86"/>
      <c r="F281" s="111"/>
      <c r="G281" s="86"/>
      <c r="H281" s="113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466"/>
      <c r="V281" s="123">
        <f>C281*E281</f>
        <v>0</v>
      </c>
      <c r="W281" s="123">
        <f t="shared" si="31"/>
        <v>0</v>
      </c>
    </row>
    <row r="282" spans="2:23" s="109" customFormat="1" ht="10.5" x14ac:dyDescent="0.25">
      <c r="B282" s="464" t="s">
        <v>518</v>
      </c>
      <c r="C282" s="463">
        <v>1.5</v>
      </c>
      <c r="D282" s="110"/>
      <c r="E282" s="86"/>
      <c r="F282" s="111"/>
      <c r="G282" s="86"/>
      <c r="H282" s="113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466"/>
      <c r="V282" s="123">
        <f>C282*E282</f>
        <v>0</v>
      </c>
      <c r="W282" s="123">
        <f t="shared" si="31"/>
        <v>0</v>
      </c>
    </row>
    <row r="283" spans="2:23" s="109" customFormat="1" ht="21" x14ac:dyDescent="0.25">
      <c r="B283" s="522" t="s">
        <v>440</v>
      </c>
      <c r="C283" s="316"/>
      <c r="D283" s="137"/>
      <c r="E283" s="316"/>
      <c r="F283" s="102"/>
      <c r="G283" s="317"/>
      <c r="H283" s="120"/>
      <c r="I283" s="317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108"/>
      <c r="V283" s="317"/>
      <c r="W283" s="317"/>
    </row>
    <row r="284" spans="2:23" s="109" customFormat="1" ht="10.5" x14ac:dyDescent="0.25">
      <c r="B284" s="465" t="s">
        <v>477</v>
      </c>
      <c r="C284" s="316"/>
      <c r="D284" s="137"/>
      <c r="E284" s="316"/>
      <c r="F284" s="102"/>
      <c r="G284" s="317"/>
      <c r="H284" s="120"/>
      <c r="I284" s="317"/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  <c r="U284" s="108"/>
      <c r="V284" s="317"/>
      <c r="W284" s="317"/>
    </row>
    <row r="285" spans="2:23" s="109" customFormat="1" ht="10.5" x14ac:dyDescent="0.25">
      <c r="B285" s="481" t="s">
        <v>475</v>
      </c>
      <c r="C285" s="316"/>
      <c r="D285" s="137"/>
      <c r="E285" s="316"/>
      <c r="F285" s="102"/>
      <c r="G285" s="317"/>
      <c r="H285" s="120"/>
      <c r="I285" s="317"/>
      <c r="J285" s="316"/>
      <c r="K285" s="316"/>
      <c r="L285" s="316"/>
      <c r="M285" s="316"/>
      <c r="N285" s="316"/>
      <c r="O285" s="316"/>
      <c r="P285" s="316"/>
      <c r="Q285" s="316"/>
      <c r="R285" s="316"/>
      <c r="S285" s="316"/>
      <c r="T285" s="316"/>
      <c r="U285" s="108"/>
      <c r="V285" s="317"/>
      <c r="W285" s="317"/>
    </row>
    <row r="286" spans="2:23" s="109" customFormat="1" ht="10.5" x14ac:dyDescent="0.25">
      <c r="B286" s="478" t="s">
        <v>451</v>
      </c>
      <c r="C286" s="463">
        <v>0.2</v>
      </c>
      <c r="D286" s="110"/>
      <c r="E286" s="86"/>
      <c r="F286" s="111"/>
      <c r="G286" s="86"/>
      <c r="H286" s="113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466"/>
      <c r="V286" s="123">
        <f>C286*E286</f>
        <v>0</v>
      </c>
      <c r="W286" s="123">
        <f t="shared" ref="W286:W288" si="32">C286*G286+I286*$I$276+J286*$J$276+K286*$K$276+L286*$L$276+M286*$M$276+N286*$N$276+O286*$O$276+P286*$P$276+Q286*$Q$276+R286*$R$276+S286*$S$276+T286*$T$276</f>
        <v>0</v>
      </c>
    </row>
    <row r="287" spans="2:23" s="109" customFormat="1" ht="10.5" x14ac:dyDescent="0.25">
      <c r="B287" s="478" t="s">
        <v>452</v>
      </c>
      <c r="C287" s="463">
        <v>0.5</v>
      </c>
      <c r="D287" s="110"/>
      <c r="E287" s="86"/>
      <c r="F287" s="111"/>
      <c r="G287" s="86"/>
      <c r="H287" s="113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466"/>
      <c r="V287" s="123">
        <f>C287*E287</f>
        <v>0</v>
      </c>
      <c r="W287" s="123">
        <f t="shared" si="32"/>
        <v>0</v>
      </c>
    </row>
    <row r="288" spans="2:23" s="109" customFormat="1" ht="10.5" x14ac:dyDescent="0.25">
      <c r="B288" s="479" t="s">
        <v>41</v>
      </c>
      <c r="C288" s="463">
        <v>0.6</v>
      </c>
      <c r="D288" s="110"/>
      <c r="E288" s="86"/>
      <c r="F288" s="111"/>
      <c r="G288" s="86"/>
      <c r="H288" s="113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466"/>
      <c r="V288" s="123">
        <f>C288*E288</f>
        <v>0</v>
      </c>
      <c r="W288" s="123">
        <f t="shared" si="32"/>
        <v>0</v>
      </c>
    </row>
    <row r="289" spans="2:23" s="109" customFormat="1" ht="10.5" x14ac:dyDescent="0.25">
      <c r="B289" s="480" t="s">
        <v>478</v>
      </c>
      <c r="C289" s="316"/>
      <c r="D289" s="137"/>
      <c r="E289" s="316"/>
      <c r="F289" s="102"/>
      <c r="G289" s="317"/>
      <c r="H289" s="120"/>
      <c r="I289" s="317"/>
      <c r="J289" s="316"/>
      <c r="K289" s="316"/>
      <c r="L289" s="316"/>
      <c r="M289" s="316"/>
      <c r="N289" s="316"/>
      <c r="O289" s="316"/>
      <c r="P289" s="316"/>
      <c r="Q289" s="316"/>
      <c r="R289" s="316"/>
      <c r="S289" s="316"/>
      <c r="T289" s="316"/>
      <c r="U289" s="108"/>
      <c r="V289" s="317"/>
      <c r="W289" s="317"/>
    </row>
    <row r="290" spans="2:23" s="109" customFormat="1" ht="10.5" x14ac:dyDescent="0.25">
      <c r="B290" s="476" t="s">
        <v>447</v>
      </c>
      <c r="C290" s="463">
        <v>0.75</v>
      </c>
      <c r="D290" s="110"/>
      <c r="E290" s="86"/>
      <c r="F290" s="111"/>
      <c r="G290" s="86"/>
      <c r="H290" s="113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466"/>
      <c r="V290" s="123">
        <f t="shared" ref="V290:V297" si="33">C290*E290</f>
        <v>0</v>
      </c>
      <c r="W290" s="123">
        <f t="shared" ref="W290:W297" si="34">C290*G290+I290*$I$276+J290*$J$276+K290*$K$276+L290*$L$276+M290*$M$276+N290*$N$276+O290*$O$276+P290*$P$276+Q290*$Q$276+R290*$R$276+S290*$S$276+T290*$T$276</f>
        <v>0</v>
      </c>
    </row>
    <row r="291" spans="2:23" s="109" customFormat="1" ht="10.5" x14ac:dyDescent="0.25">
      <c r="B291" s="476" t="s">
        <v>446</v>
      </c>
      <c r="C291" s="463">
        <v>0.85</v>
      </c>
      <c r="D291" s="110"/>
      <c r="E291" s="86"/>
      <c r="F291" s="111"/>
      <c r="G291" s="86"/>
      <c r="H291" s="113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466"/>
      <c r="V291" s="123">
        <f t="shared" si="33"/>
        <v>0</v>
      </c>
      <c r="W291" s="123">
        <f t="shared" si="34"/>
        <v>0</v>
      </c>
    </row>
    <row r="292" spans="2:23" s="109" customFormat="1" ht="10.5" x14ac:dyDescent="0.25">
      <c r="B292" s="476" t="s">
        <v>453</v>
      </c>
      <c r="C292" s="463">
        <v>0.2</v>
      </c>
      <c r="D292" s="110"/>
      <c r="E292" s="86"/>
      <c r="F292" s="111"/>
      <c r="G292" s="86"/>
      <c r="H292" s="113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466"/>
      <c r="V292" s="123">
        <f t="shared" si="33"/>
        <v>0</v>
      </c>
      <c r="W292" s="123">
        <f t="shared" si="34"/>
        <v>0</v>
      </c>
    </row>
    <row r="293" spans="2:23" s="109" customFormat="1" ht="10.5" x14ac:dyDescent="0.25">
      <c r="B293" s="476" t="s">
        <v>454</v>
      </c>
      <c r="C293" s="463">
        <v>0.5</v>
      </c>
      <c r="D293" s="110"/>
      <c r="E293" s="86"/>
      <c r="F293" s="111"/>
      <c r="G293" s="86"/>
      <c r="H293" s="113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466"/>
      <c r="V293" s="123">
        <f t="shared" si="33"/>
        <v>0</v>
      </c>
      <c r="W293" s="123">
        <f t="shared" si="34"/>
        <v>0</v>
      </c>
    </row>
    <row r="294" spans="2:23" s="109" customFormat="1" ht="10.5" x14ac:dyDescent="0.25">
      <c r="B294" s="476" t="s">
        <v>455</v>
      </c>
      <c r="C294" s="463">
        <v>0.75</v>
      </c>
      <c r="D294" s="110"/>
      <c r="E294" s="86"/>
      <c r="F294" s="111"/>
      <c r="G294" s="86"/>
      <c r="H294" s="113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466"/>
      <c r="V294" s="123">
        <f t="shared" si="33"/>
        <v>0</v>
      </c>
      <c r="W294" s="123">
        <f t="shared" si="34"/>
        <v>0</v>
      </c>
    </row>
    <row r="295" spans="2:23" s="109" customFormat="1" ht="10.5" x14ac:dyDescent="0.25">
      <c r="B295" s="476" t="s">
        <v>456</v>
      </c>
      <c r="C295" s="463">
        <v>0.85</v>
      </c>
      <c r="D295" s="110"/>
      <c r="E295" s="86"/>
      <c r="F295" s="111"/>
      <c r="G295" s="86"/>
      <c r="H295" s="113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466"/>
      <c r="V295" s="123">
        <f t="shared" si="33"/>
        <v>0</v>
      </c>
      <c r="W295" s="123">
        <f t="shared" si="34"/>
        <v>0</v>
      </c>
    </row>
    <row r="296" spans="2:23" s="109" customFormat="1" ht="10.5" x14ac:dyDescent="0.25">
      <c r="B296" s="476" t="s">
        <v>457</v>
      </c>
      <c r="C296" s="463">
        <v>1</v>
      </c>
      <c r="D296" s="110"/>
      <c r="E296" s="86"/>
      <c r="F296" s="111"/>
      <c r="G296" s="86"/>
      <c r="H296" s="113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466"/>
      <c r="V296" s="123">
        <f t="shared" si="33"/>
        <v>0</v>
      </c>
      <c r="W296" s="123">
        <f t="shared" si="34"/>
        <v>0</v>
      </c>
    </row>
    <row r="297" spans="2:23" s="109" customFormat="1" ht="10.5" x14ac:dyDescent="0.25">
      <c r="B297" s="476" t="s">
        <v>458</v>
      </c>
      <c r="C297" s="463">
        <v>1.5</v>
      </c>
      <c r="D297" s="110"/>
      <c r="E297" s="86"/>
      <c r="F297" s="111"/>
      <c r="G297" s="86"/>
      <c r="H297" s="113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466"/>
      <c r="V297" s="123">
        <f t="shared" si="33"/>
        <v>0</v>
      </c>
      <c r="W297" s="123">
        <f t="shared" si="34"/>
        <v>0</v>
      </c>
    </row>
    <row r="298" spans="2:23" s="109" customFormat="1" ht="10.5" x14ac:dyDescent="0.25">
      <c r="B298" s="480" t="s">
        <v>449</v>
      </c>
      <c r="C298" s="316"/>
      <c r="D298" s="137"/>
      <c r="E298" s="316"/>
      <c r="F298" s="102"/>
      <c r="G298" s="317"/>
      <c r="H298" s="120"/>
      <c r="I298" s="317"/>
      <c r="J298" s="316"/>
      <c r="K298" s="316"/>
      <c r="L298" s="316"/>
      <c r="M298" s="316"/>
      <c r="N298" s="316"/>
      <c r="O298" s="316"/>
      <c r="P298" s="316"/>
      <c r="Q298" s="316"/>
      <c r="R298" s="316"/>
      <c r="S298" s="316"/>
      <c r="T298" s="316"/>
      <c r="U298" s="108"/>
      <c r="V298" s="317"/>
      <c r="W298" s="317"/>
    </row>
    <row r="299" spans="2:23" s="109" customFormat="1" ht="10.5" x14ac:dyDescent="0.25">
      <c r="B299" s="477" t="s">
        <v>447</v>
      </c>
      <c r="C299" s="463">
        <v>0.75</v>
      </c>
      <c r="D299" s="110"/>
      <c r="E299" s="86"/>
      <c r="F299" s="111"/>
      <c r="G299" s="86"/>
      <c r="H299" s="113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516"/>
      <c r="V299" s="123">
        <f t="shared" ref="V299:V306" si="35">C299*E299</f>
        <v>0</v>
      </c>
      <c r="W299" s="123">
        <f t="shared" ref="W299:W306" si="36">C299*G299+I299*$I$276+J299*$J$276+K299*$K$276+L299*$L$276+M299*$M$276+N299*$N$276+O299*$O$276+P299*$P$276+Q299*$Q$276+R299*$R$276+S299*$S$276+T299*$T$276</f>
        <v>0</v>
      </c>
    </row>
    <row r="300" spans="2:23" s="109" customFormat="1" ht="10.5" x14ac:dyDescent="0.25">
      <c r="B300" s="477" t="s">
        <v>446</v>
      </c>
      <c r="C300" s="463">
        <v>0.85</v>
      </c>
      <c r="D300" s="110"/>
      <c r="E300" s="86"/>
      <c r="F300" s="111"/>
      <c r="G300" s="86"/>
      <c r="H300" s="113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516"/>
      <c r="V300" s="123">
        <f t="shared" si="35"/>
        <v>0</v>
      </c>
      <c r="W300" s="123">
        <f t="shared" si="36"/>
        <v>0</v>
      </c>
    </row>
    <row r="301" spans="2:23" s="109" customFormat="1" ht="10.5" x14ac:dyDescent="0.25">
      <c r="B301" s="477" t="s">
        <v>453</v>
      </c>
      <c r="C301" s="463">
        <v>0.2</v>
      </c>
      <c r="D301" s="110"/>
      <c r="E301" s="86"/>
      <c r="F301" s="111"/>
      <c r="G301" s="86"/>
      <c r="H301" s="113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516"/>
      <c r="V301" s="123">
        <f t="shared" si="35"/>
        <v>0</v>
      </c>
      <c r="W301" s="123">
        <f t="shared" si="36"/>
        <v>0</v>
      </c>
    </row>
    <row r="302" spans="2:23" s="109" customFormat="1" ht="10.5" x14ac:dyDescent="0.25">
      <c r="B302" s="477" t="s">
        <v>454</v>
      </c>
      <c r="C302" s="463">
        <v>0.5</v>
      </c>
      <c r="D302" s="110"/>
      <c r="E302" s="86"/>
      <c r="F302" s="111"/>
      <c r="G302" s="86"/>
      <c r="H302" s="113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516"/>
      <c r="V302" s="123">
        <f t="shared" si="35"/>
        <v>0</v>
      </c>
      <c r="W302" s="123">
        <f t="shared" si="36"/>
        <v>0</v>
      </c>
    </row>
    <row r="303" spans="2:23" s="109" customFormat="1" ht="10.5" x14ac:dyDescent="0.25">
      <c r="B303" s="477" t="s">
        <v>455</v>
      </c>
      <c r="C303" s="463">
        <v>0.75</v>
      </c>
      <c r="D303" s="110"/>
      <c r="E303" s="86"/>
      <c r="F303" s="111"/>
      <c r="G303" s="86"/>
      <c r="H303" s="113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516"/>
      <c r="V303" s="123">
        <f t="shared" si="35"/>
        <v>0</v>
      </c>
      <c r="W303" s="123">
        <f t="shared" si="36"/>
        <v>0</v>
      </c>
    </row>
    <row r="304" spans="2:23" s="109" customFormat="1" ht="10.5" x14ac:dyDescent="0.25">
      <c r="B304" s="477" t="s">
        <v>456</v>
      </c>
      <c r="C304" s="463">
        <v>0.85</v>
      </c>
      <c r="D304" s="110"/>
      <c r="E304" s="86"/>
      <c r="F304" s="111"/>
      <c r="G304" s="86"/>
      <c r="H304" s="113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516"/>
      <c r="V304" s="123">
        <f t="shared" si="35"/>
        <v>0</v>
      </c>
      <c r="W304" s="123">
        <f t="shared" si="36"/>
        <v>0</v>
      </c>
    </row>
    <row r="305" spans="2:23" s="109" customFormat="1" ht="10.5" x14ac:dyDescent="0.25">
      <c r="B305" s="477" t="s">
        <v>457</v>
      </c>
      <c r="C305" s="463">
        <v>1</v>
      </c>
      <c r="D305" s="110"/>
      <c r="E305" s="86"/>
      <c r="F305" s="111"/>
      <c r="G305" s="86"/>
      <c r="H305" s="113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516"/>
      <c r="V305" s="123">
        <f t="shared" si="35"/>
        <v>0</v>
      </c>
      <c r="W305" s="123">
        <f t="shared" si="36"/>
        <v>0</v>
      </c>
    </row>
    <row r="306" spans="2:23" s="109" customFormat="1" ht="10.5" x14ac:dyDescent="0.25">
      <c r="B306" s="477" t="s">
        <v>458</v>
      </c>
      <c r="C306" s="463">
        <v>1.5</v>
      </c>
      <c r="D306" s="110"/>
      <c r="E306" s="86"/>
      <c r="F306" s="111"/>
      <c r="G306" s="86"/>
      <c r="H306" s="113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516"/>
      <c r="V306" s="123">
        <f t="shared" si="35"/>
        <v>0</v>
      </c>
      <c r="W306" s="123">
        <f t="shared" si="36"/>
        <v>0</v>
      </c>
    </row>
    <row r="307" spans="2:23" ht="9.9" customHeight="1" x14ac:dyDescent="0.25">
      <c r="B307" s="154"/>
      <c r="C307" s="101"/>
      <c r="D307" s="102"/>
      <c r="E307" s="103"/>
      <c r="F307" s="102"/>
      <c r="G307" s="101"/>
      <c r="H307" s="102"/>
      <c r="I307" s="128"/>
      <c r="J307" s="128"/>
      <c r="K307" s="128"/>
      <c r="L307" s="280"/>
      <c r="M307" s="597"/>
      <c r="N307" s="567"/>
      <c r="O307" s="567"/>
      <c r="P307" s="567"/>
      <c r="Q307" s="280"/>
      <c r="R307" s="567"/>
      <c r="S307" s="597"/>
      <c r="T307" s="280"/>
      <c r="U307" s="108"/>
      <c r="V307" s="101"/>
      <c r="W307" s="101"/>
    </row>
    <row r="308" spans="2:23" s="155" customFormat="1" ht="10.5" x14ac:dyDescent="0.25">
      <c r="B308" s="129" t="s">
        <v>349</v>
      </c>
      <c r="C308" s="130" t="s">
        <v>52</v>
      </c>
      <c r="D308" s="131"/>
      <c r="E308" s="85">
        <f>SUM(V279:V282,V286:V288,V290:V297,V299:V306)</f>
        <v>0</v>
      </c>
      <c r="F308" s="131"/>
      <c r="G308" s="91"/>
      <c r="H308" s="131"/>
      <c r="I308" s="156"/>
      <c r="J308" s="156"/>
      <c r="K308" s="156"/>
      <c r="L308" s="157"/>
      <c r="M308" s="157"/>
      <c r="N308" s="157"/>
      <c r="O308" s="157"/>
      <c r="P308" s="157"/>
      <c r="Q308" s="157"/>
      <c r="R308" s="157"/>
      <c r="S308" s="157"/>
      <c r="T308" s="157"/>
      <c r="U308" s="158"/>
      <c r="V308" s="91"/>
      <c r="W308" s="91"/>
    </row>
    <row r="309" spans="2:23" s="155" customFormat="1" ht="10.5" x14ac:dyDescent="0.25">
      <c r="B309" s="129" t="s">
        <v>350</v>
      </c>
      <c r="C309" s="130" t="s">
        <v>53</v>
      </c>
      <c r="D309" s="131"/>
      <c r="E309" s="85">
        <f>SUM(W279:W282,W286:W288,W290:W297,W299:W306)</f>
        <v>0</v>
      </c>
      <c r="F309" s="131"/>
      <c r="G309" s="91"/>
      <c r="H309" s="131"/>
      <c r="I309" s="156"/>
      <c r="J309" s="156"/>
      <c r="K309" s="156"/>
      <c r="L309" s="157"/>
      <c r="M309" s="157"/>
      <c r="N309" s="157"/>
      <c r="O309" s="157"/>
      <c r="P309" s="157"/>
      <c r="Q309" s="157"/>
      <c r="R309" s="157"/>
      <c r="S309" s="157"/>
      <c r="T309" s="157"/>
      <c r="U309" s="158"/>
      <c r="V309" s="91"/>
      <c r="W309" s="91"/>
    </row>
    <row r="310" spans="2:23" ht="9" customHeight="1" x14ac:dyDescent="0.35"/>
    <row r="311" spans="2:23" ht="9" customHeight="1" x14ac:dyDescent="0.35"/>
    <row r="312" spans="2:23" ht="13" x14ac:dyDescent="0.3">
      <c r="B312" s="467" t="s">
        <v>591</v>
      </c>
    </row>
    <row r="313" spans="2:23" ht="13" x14ac:dyDescent="0.3">
      <c r="B313" s="467"/>
    </row>
    <row r="314" spans="2:23" ht="10.5" x14ac:dyDescent="0.25">
      <c r="B314" s="100"/>
      <c r="C314" s="105" t="s">
        <v>539</v>
      </c>
      <c r="D314" s="102"/>
      <c r="E314" s="103"/>
      <c r="F314" s="102"/>
      <c r="G314" s="101"/>
      <c r="H314" s="102"/>
      <c r="I314" s="527"/>
      <c r="J314" s="562"/>
      <c r="K314" s="562"/>
      <c r="L314" s="527"/>
      <c r="M314" s="598"/>
      <c r="N314" s="562"/>
      <c r="O314" s="562"/>
      <c r="P314" s="562"/>
      <c r="Q314" s="104"/>
      <c r="R314" s="104"/>
      <c r="S314" s="104"/>
      <c r="T314" s="104"/>
      <c r="U314" s="104"/>
      <c r="V314" s="104"/>
      <c r="W314" s="104"/>
    </row>
    <row r="315" spans="2:23" ht="10.5" x14ac:dyDescent="0.25">
      <c r="B315" s="106" t="s">
        <v>2</v>
      </c>
      <c r="C315" s="92">
        <f>'Individu Form 2D ATMR Kredit'!H92</f>
        <v>0</v>
      </c>
      <c r="D315" s="102"/>
      <c r="E315" s="150"/>
      <c r="F315" s="102"/>
      <c r="G315" s="101"/>
      <c r="H315" s="102"/>
      <c r="I315" s="128"/>
      <c r="J315" s="128"/>
      <c r="K315" s="128"/>
      <c r="L315" s="529"/>
      <c r="M315" s="597"/>
      <c r="N315" s="567"/>
      <c r="O315" s="567"/>
      <c r="P315" s="567"/>
      <c r="Q315" s="529"/>
      <c r="R315" s="567"/>
      <c r="S315" s="597"/>
      <c r="T315" s="529"/>
      <c r="U315" s="108"/>
      <c r="V315" s="101"/>
      <c r="W315" s="101"/>
    </row>
    <row r="316" spans="2:23" ht="10.5" x14ac:dyDescent="0.25">
      <c r="B316" s="100"/>
      <c r="C316" s="101"/>
      <c r="D316" s="102"/>
      <c r="E316" s="103"/>
      <c r="F316" s="102"/>
      <c r="G316" s="101"/>
      <c r="H316" s="102"/>
      <c r="I316" s="707"/>
      <c r="J316" s="707"/>
      <c r="K316" s="707"/>
      <c r="L316" s="707"/>
      <c r="M316" s="598"/>
      <c r="N316" s="562"/>
      <c r="O316" s="562"/>
      <c r="P316" s="562"/>
      <c r="Q316" s="107"/>
      <c r="R316" s="107"/>
      <c r="S316" s="107"/>
      <c r="T316" s="107"/>
      <c r="U316" s="108"/>
      <c r="V316" s="101"/>
      <c r="W316" s="101"/>
    </row>
    <row r="317" spans="2:23" ht="10.5" customHeight="1" x14ac:dyDescent="0.25">
      <c r="B317" s="708" t="s">
        <v>345</v>
      </c>
      <c r="C317" s="705" t="s">
        <v>346</v>
      </c>
      <c r="D317" s="110"/>
      <c r="E317" s="705" t="s">
        <v>2</v>
      </c>
      <c r="F317" s="111"/>
      <c r="G317" s="705" t="s">
        <v>395</v>
      </c>
      <c r="H317" s="112"/>
      <c r="I317" s="710" t="s">
        <v>396</v>
      </c>
      <c r="J317" s="711"/>
      <c r="K317" s="711"/>
      <c r="L317" s="711"/>
      <c r="M317" s="711"/>
      <c r="N317" s="711"/>
      <c r="O317" s="711"/>
      <c r="P317" s="711"/>
      <c r="Q317" s="711"/>
      <c r="R317" s="711"/>
      <c r="S317" s="711"/>
      <c r="T317" s="712"/>
      <c r="U317" s="527"/>
      <c r="V317" s="705" t="s">
        <v>421</v>
      </c>
      <c r="W317" s="705" t="s">
        <v>411</v>
      </c>
    </row>
    <row r="318" spans="2:23" ht="10.5" x14ac:dyDescent="0.25">
      <c r="B318" s="709"/>
      <c r="C318" s="706"/>
      <c r="D318" s="110"/>
      <c r="E318" s="706"/>
      <c r="F318" s="111"/>
      <c r="G318" s="706"/>
      <c r="H318" s="113"/>
      <c r="I318" s="114">
        <v>0</v>
      </c>
      <c r="J318" s="114">
        <v>0.1</v>
      </c>
      <c r="K318" s="114">
        <v>0.15</v>
      </c>
      <c r="L318" s="114">
        <v>0.2</v>
      </c>
      <c r="M318" s="114">
        <v>0.25</v>
      </c>
      <c r="N318" s="114">
        <v>0.3</v>
      </c>
      <c r="O318" s="114">
        <v>0.35</v>
      </c>
      <c r="P318" s="114">
        <v>0.4</v>
      </c>
      <c r="Q318" s="114">
        <v>0.5</v>
      </c>
      <c r="R318" s="114">
        <v>0.75</v>
      </c>
      <c r="S318" s="114">
        <v>0.85</v>
      </c>
      <c r="T318" s="114">
        <v>1</v>
      </c>
      <c r="U318" s="527"/>
      <c r="V318" s="706"/>
      <c r="W318" s="706"/>
    </row>
    <row r="319" spans="2:23" ht="10.5" x14ac:dyDescent="0.25">
      <c r="B319" s="115" t="s">
        <v>540</v>
      </c>
      <c r="C319" s="116" t="s">
        <v>541</v>
      </c>
      <c r="D319" s="110"/>
      <c r="E319" s="116" t="s">
        <v>542</v>
      </c>
      <c r="F319" s="111"/>
      <c r="G319" s="116" t="s">
        <v>544</v>
      </c>
      <c r="H319" s="113"/>
      <c r="I319" s="117" t="s">
        <v>545</v>
      </c>
      <c r="J319" s="117" t="s">
        <v>546</v>
      </c>
      <c r="K319" s="117" t="s">
        <v>547</v>
      </c>
      <c r="L319" s="117" t="s">
        <v>548</v>
      </c>
      <c r="M319" s="117" t="s">
        <v>549</v>
      </c>
      <c r="N319" s="117" t="s">
        <v>557</v>
      </c>
      <c r="O319" s="117" t="s">
        <v>550</v>
      </c>
      <c r="P319" s="117" t="s">
        <v>559</v>
      </c>
      <c r="Q319" s="117" t="s">
        <v>560</v>
      </c>
      <c r="R319" s="117" t="s">
        <v>561</v>
      </c>
      <c r="S319" s="116" t="s">
        <v>621</v>
      </c>
      <c r="T319" s="116" t="s">
        <v>622</v>
      </c>
      <c r="U319" s="562"/>
      <c r="V319" s="116" t="s">
        <v>623</v>
      </c>
      <c r="W319" s="116" t="s">
        <v>624</v>
      </c>
    </row>
    <row r="320" spans="2:23" ht="10.5" x14ac:dyDescent="0.25">
      <c r="B320" s="483" t="s">
        <v>489</v>
      </c>
      <c r="C320" s="463">
        <v>1</v>
      </c>
      <c r="D320" s="110"/>
      <c r="E320" s="86"/>
      <c r="F320" s="111"/>
      <c r="G320" s="86"/>
      <c r="H320" s="113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469"/>
      <c r="V320" s="123">
        <f t="shared" ref="V320:V321" si="37">C320*E320</f>
        <v>0</v>
      </c>
      <c r="W320" s="123">
        <f>C320*G320+I320*$I$318+J320*$J$318+K320*$K$318+L320*$L$318+M320*$M$318+N320*$N$318+O320*$O$318+P320*$P$318+Q320*$Q$318+R320*$R$318+S320*$S$318+T320*$T$318</f>
        <v>0</v>
      </c>
    </row>
    <row r="321" spans="1:23" ht="10.5" x14ac:dyDescent="0.25">
      <c r="B321" s="483" t="s">
        <v>488</v>
      </c>
      <c r="C321" s="463">
        <v>1.5</v>
      </c>
      <c r="D321" s="110"/>
      <c r="E321" s="86"/>
      <c r="F321" s="111"/>
      <c r="G321" s="86"/>
      <c r="H321" s="113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469"/>
      <c r="V321" s="123">
        <f t="shared" si="37"/>
        <v>0</v>
      </c>
      <c r="W321" s="123">
        <f t="shared" ref="W321" si="38">C321*G321+I321*$I$318+J321*$J$318+K321*$K$318+L321*$L$318+M321*$M$318+N321*$N$318+O321*$O$318+P321*$P$318+Q321*$Q$318+R321*$R$318+S321*$S$318+T321*$T$318</f>
        <v>0</v>
      </c>
    </row>
    <row r="322" spans="1:23" ht="10.5" x14ac:dyDescent="0.25">
      <c r="B322" s="483" t="s">
        <v>41</v>
      </c>
      <c r="C322" s="316"/>
      <c r="D322" s="137"/>
      <c r="E322" s="316"/>
      <c r="F322" s="102"/>
      <c r="G322" s="317"/>
      <c r="H322" s="120"/>
      <c r="I322" s="317"/>
      <c r="J322" s="316"/>
      <c r="K322" s="316"/>
      <c r="L322" s="316"/>
      <c r="M322" s="316"/>
      <c r="N322" s="316"/>
      <c r="O322" s="316"/>
      <c r="P322" s="316"/>
      <c r="Q322" s="316"/>
      <c r="R322" s="316"/>
      <c r="S322" s="316"/>
      <c r="T322" s="316"/>
      <c r="U322" s="108"/>
      <c r="V322" s="317"/>
      <c r="W322" s="317"/>
    </row>
    <row r="323" spans="1:23" ht="10.5" x14ac:dyDescent="0.25">
      <c r="B323" s="477" t="s">
        <v>453</v>
      </c>
      <c r="C323" s="463">
        <v>0.2</v>
      </c>
      <c r="D323" s="110"/>
      <c r="E323" s="86"/>
      <c r="F323" s="111"/>
      <c r="G323" s="86"/>
      <c r="H323" s="113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469"/>
      <c r="V323" s="123">
        <f t="shared" ref="V323:V327" si="39">C323*E323</f>
        <v>0</v>
      </c>
      <c r="W323" s="123">
        <f t="shared" ref="W323:W328" si="40">C323*G323+I323*$I$318+J323*$J$318+K323*$K$318+L323*$L$318+M323*$M$318+N323*$N$318+O323*$O$318+P323*$P$318+Q323*$Q$318+R323*$R$318+S323*$S$318+T323*$T$318</f>
        <v>0</v>
      </c>
    </row>
    <row r="324" spans="1:23" ht="10.5" x14ac:dyDescent="0.25">
      <c r="B324" s="477" t="s">
        <v>454</v>
      </c>
      <c r="C324" s="463">
        <v>0.5</v>
      </c>
      <c r="D324" s="110"/>
      <c r="E324" s="86"/>
      <c r="F324" s="111"/>
      <c r="G324" s="86"/>
      <c r="H324" s="113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469"/>
      <c r="V324" s="123">
        <f t="shared" si="39"/>
        <v>0</v>
      </c>
      <c r="W324" s="123">
        <f t="shared" si="40"/>
        <v>0</v>
      </c>
    </row>
    <row r="325" spans="1:23" ht="10.5" x14ac:dyDescent="0.25">
      <c r="B325" s="477" t="s">
        <v>455</v>
      </c>
      <c r="C325" s="463">
        <v>0.75</v>
      </c>
      <c r="D325" s="110"/>
      <c r="E325" s="86"/>
      <c r="F325" s="111"/>
      <c r="G325" s="86"/>
      <c r="H325" s="113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469"/>
      <c r="V325" s="123">
        <f t="shared" si="39"/>
        <v>0</v>
      </c>
      <c r="W325" s="123">
        <f t="shared" si="40"/>
        <v>0</v>
      </c>
    </row>
    <row r="326" spans="1:23" ht="10.5" x14ac:dyDescent="0.25">
      <c r="B326" s="477" t="s">
        <v>456</v>
      </c>
      <c r="C326" s="463">
        <v>0.85</v>
      </c>
      <c r="D326" s="110"/>
      <c r="E326" s="86"/>
      <c r="F326" s="111"/>
      <c r="G326" s="86"/>
      <c r="H326" s="113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469"/>
      <c r="V326" s="123">
        <f t="shared" si="39"/>
        <v>0</v>
      </c>
      <c r="W326" s="123">
        <f t="shared" si="40"/>
        <v>0</v>
      </c>
    </row>
    <row r="327" spans="1:23" ht="10.5" x14ac:dyDescent="0.25">
      <c r="B327" s="477" t="s">
        <v>457</v>
      </c>
      <c r="C327" s="463">
        <v>1</v>
      </c>
      <c r="D327" s="110"/>
      <c r="E327" s="86"/>
      <c r="F327" s="111"/>
      <c r="G327" s="86"/>
      <c r="H327" s="113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469"/>
      <c r="V327" s="123">
        <f t="shared" si="39"/>
        <v>0</v>
      </c>
      <c r="W327" s="123">
        <f t="shared" si="40"/>
        <v>0</v>
      </c>
    </row>
    <row r="328" spans="1:23" ht="10.5" x14ac:dyDescent="0.25">
      <c r="B328" s="477" t="s">
        <v>458</v>
      </c>
      <c r="C328" s="463">
        <v>1.5</v>
      </c>
      <c r="D328" s="137"/>
      <c r="E328" s="86"/>
      <c r="F328" s="111"/>
      <c r="G328" s="86"/>
      <c r="H328" s="113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08"/>
      <c r="V328" s="123">
        <f>C328*E328</f>
        <v>0</v>
      </c>
      <c r="W328" s="123">
        <f t="shared" si="40"/>
        <v>0</v>
      </c>
    </row>
    <row r="329" spans="1:23" ht="10.5" x14ac:dyDescent="0.25">
      <c r="B329" s="154"/>
      <c r="C329" s="101"/>
      <c r="D329" s="102"/>
      <c r="E329" s="103"/>
      <c r="F329" s="102"/>
      <c r="G329" s="101"/>
      <c r="H329" s="102"/>
      <c r="I329" s="128"/>
      <c r="J329" s="128"/>
      <c r="K329" s="128"/>
      <c r="L329" s="468"/>
      <c r="M329" s="597"/>
      <c r="N329" s="567"/>
      <c r="O329" s="567"/>
      <c r="P329" s="567"/>
      <c r="Q329" s="468"/>
      <c r="R329" s="567"/>
      <c r="S329" s="597"/>
      <c r="T329" s="468"/>
      <c r="U329" s="108"/>
      <c r="V329" s="101"/>
      <c r="W329" s="101"/>
    </row>
    <row r="330" spans="1:23" ht="10.5" x14ac:dyDescent="0.25">
      <c r="B330" s="129" t="s">
        <v>349</v>
      </c>
      <c r="C330" s="130" t="s">
        <v>52</v>
      </c>
      <c r="D330" s="131"/>
      <c r="E330" s="85">
        <f>SUM(V320:V321,V323:V328)</f>
        <v>0</v>
      </c>
      <c r="F330" s="131"/>
      <c r="G330" s="91"/>
      <c r="H330" s="131"/>
      <c r="I330" s="156"/>
      <c r="J330" s="156"/>
      <c r="K330" s="156"/>
      <c r="L330" s="157"/>
      <c r="M330" s="157"/>
      <c r="N330" s="157"/>
      <c r="O330" s="157"/>
      <c r="P330" s="157"/>
      <c r="Q330" s="157"/>
      <c r="R330" s="157"/>
      <c r="S330" s="157"/>
      <c r="T330" s="157"/>
      <c r="U330" s="158"/>
      <c r="V330" s="91"/>
      <c r="W330" s="91"/>
    </row>
    <row r="331" spans="1:23" ht="10.5" x14ac:dyDescent="0.25">
      <c r="B331" s="129" t="s">
        <v>350</v>
      </c>
      <c r="C331" s="130" t="s">
        <v>53</v>
      </c>
      <c r="D331" s="131"/>
      <c r="E331" s="85">
        <f>SUM(W320:W321,W323:W328)</f>
        <v>0</v>
      </c>
      <c r="F331" s="131"/>
      <c r="G331" s="91"/>
      <c r="H331" s="131"/>
      <c r="I331" s="156"/>
      <c r="J331" s="156"/>
      <c r="K331" s="156"/>
      <c r="L331" s="157"/>
      <c r="M331" s="157"/>
      <c r="N331" s="157"/>
      <c r="O331" s="157"/>
      <c r="P331" s="157"/>
      <c r="Q331" s="157"/>
      <c r="R331" s="157"/>
      <c r="S331" s="157"/>
      <c r="T331" s="157"/>
      <c r="U331" s="158"/>
      <c r="V331" s="91"/>
      <c r="W331" s="91"/>
    </row>
    <row r="332" spans="1:23" ht="13" x14ac:dyDescent="0.3">
      <c r="B332" s="467"/>
    </row>
    <row r="333" spans="1:23" ht="9" customHeight="1" x14ac:dyDescent="0.35"/>
    <row r="334" spans="1:23" s="82" customFormat="1" ht="15" customHeight="1" x14ac:dyDescent="0.3">
      <c r="A334" s="81"/>
      <c r="B334" s="415" t="s">
        <v>592</v>
      </c>
      <c r="C334" s="142"/>
      <c r="D334" s="142"/>
      <c r="E334" s="142"/>
      <c r="F334" s="142"/>
      <c r="G334" s="142"/>
      <c r="H334" s="142"/>
      <c r="I334" s="142"/>
      <c r="J334" s="142"/>
      <c r="K334" s="142"/>
      <c r="L334" s="159"/>
      <c r="M334" s="159"/>
      <c r="N334" s="159"/>
      <c r="O334" s="159"/>
      <c r="P334" s="159"/>
      <c r="Q334" s="160"/>
      <c r="R334" s="160"/>
      <c r="S334" s="160"/>
      <c r="T334" s="160"/>
      <c r="U334" s="104"/>
      <c r="V334" s="104"/>
      <c r="W334" s="104"/>
    </row>
    <row r="335" spans="1:23" s="82" customFormat="1" ht="7.5" customHeight="1" x14ac:dyDescent="0.25">
      <c r="A335" s="81"/>
      <c r="B335" s="161"/>
      <c r="C335" s="162"/>
      <c r="D335" s="163"/>
      <c r="E335" s="164"/>
      <c r="F335" s="163"/>
      <c r="G335" s="162"/>
      <c r="H335" s="163"/>
      <c r="I335" s="159"/>
      <c r="J335" s="159"/>
      <c r="K335" s="159"/>
      <c r="L335" s="159"/>
      <c r="M335" s="159"/>
      <c r="N335" s="159"/>
      <c r="O335" s="159"/>
      <c r="P335" s="159"/>
      <c r="Q335" s="160"/>
      <c r="R335" s="160"/>
      <c r="S335" s="160"/>
      <c r="T335" s="160"/>
      <c r="U335" s="104"/>
      <c r="V335" s="104"/>
      <c r="W335" s="104"/>
    </row>
    <row r="336" spans="1:23" s="82" customFormat="1" ht="10.5" x14ac:dyDescent="0.25">
      <c r="A336" s="81"/>
      <c r="B336" s="100"/>
      <c r="C336" s="105" t="s">
        <v>539</v>
      </c>
      <c r="D336" s="102"/>
      <c r="E336" s="103"/>
      <c r="F336" s="102"/>
      <c r="G336" s="101"/>
      <c r="H336" s="102"/>
      <c r="I336" s="527"/>
      <c r="J336" s="562"/>
      <c r="K336" s="562"/>
      <c r="L336" s="527"/>
      <c r="M336" s="598"/>
      <c r="N336" s="562"/>
      <c r="O336" s="562"/>
      <c r="P336" s="562"/>
      <c r="Q336" s="104"/>
      <c r="R336" s="104"/>
      <c r="S336" s="104"/>
      <c r="T336" s="104"/>
      <c r="U336" s="104"/>
      <c r="V336" s="104"/>
      <c r="W336" s="104"/>
    </row>
    <row r="337" spans="1:23" ht="10.5" x14ac:dyDescent="0.25">
      <c r="B337" s="106" t="s">
        <v>2</v>
      </c>
      <c r="C337" s="92">
        <f>'Individu Form 2D ATMR Kredit'!H95</f>
        <v>0</v>
      </c>
      <c r="D337" s="102"/>
      <c r="E337" s="150"/>
      <c r="F337" s="102"/>
      <c r="G337" s="101"/>
      <c r="H337" s="102"/>
      <c r="I337" s="128"/>
      <c r="J337" s="128"/>
      <c r="K337" s="128"/>
      <c r="L337" s="529"/>
      <c r="M337" s="597"/>
      <c r="N337" s="567"/>
      <c r="O337" s="567"/>
      <c r="P337" s="567"/>
      <c r="Q337" s="529"/>
      <c r="R337" s="567"/>
      <c r="S337" s="597"/>
      <c r="T337" s="529"/>
      <c r="U337" s="108"/>
      <c r="V337" s="101"/>
      <c r="W337" s="101"/>
    </row>
    <row r="338" spans="1:23" ht="9.9" customHeight="1" x14ac:dyDescent="0.25">
      <c r="B338" s="100"/>
      <c r="C338" s="101"/>
      <c r="D338" s="102"/>
      <c r="E338" s="103"/>
      <c r="F338" s="102"/>
      <c r="G338" s="101"/>
      <c r="H338" s="102"/>
      <c r="I338" s="707"/>
      <c r="J338" s="707"/>
      <c r="K338" s="707"/>
      <c r="L338" s="707"/>
      <c r="M338" s="598"/>
      <c r="N338" s="562"/>
      <c r="O338" s="562"/>
      <c r="P338" s="562"/>
      <c r="Q338" s="107"/>
      <c r="R338" s="107"/>
      <c r="S338" s="107"/>
      <c r="T338" s="107"/>
      <c r="U338" s="108"/>
      <c r="V338" s="101"/>
      <c r="W338" s="101"/>
    </row>
    <row r="339" spans="1:23" s="109" customFormat="1" ht="27" customHeight="1" x14ac:dyDescent="0.25">
      <c r="B339" s="708" t="s">
        <v>345</v>
      </c>
      <c r="C339" s="705" t="s">
        <v>346</v>
      </c>
      <c r="D339" s="110"/>
      <c r="E339" s="705" t="s">
        <v>2</v>
      </c>
      <c r="F339" s="111"/>
      <c r="G339" s="705" t="s">
        <v>395</v>
      </c>
      <c r="H339" s="112"/>
      <c r="I339" s="710" t="s">
        <v>396</v>
      </c>
      <c r="J339" s="711"/>
      <c r="K339" s="711"/>
      <c r="L339" s="711"/>
      <c r="M339" s="711"/>
      <c r="N339" s="711"/>
      <c r="O339" s="711"/>
      <c r="P339" s="711"/>
      <c r="Q339" s="711"/>
      <c r="R339" s="711"/>
      <c r="S339" s="711"/>
      <c r="T339" s="712"/>
      <c r="U339" s="527"/>
      <c r="V339" s="705" t="s">
        <v>421</v>
      </c>
      <c r="W339" s="705" t="s">
        <v>411</v>
      </c>
    </row>
    <row r="340" spans="1:23" s="109" customFormat="1" ht="10.5" x14ac:dyDescent="0.25">
      <c r="B340" s="709"/>
      <c r="C340" s="706"/>
      <c r="D340" s="110"/>
      <c r="E340" s="706"/>
      <c r="F340" s="111"/>
      <c r="G340" s="706"/>
      <c r="H340" s="113"/>
      <c r="I340" s="114">
        <v>0</v>
      </c>
      <c r="J340" s="114">
        <v>0.1</v>
      </c>
      <c r="K340" s="114">
        <v>0.15</v>
      </c>
      <c r="L340" s="114">
        <v>0.2</v>
      </c>
      <c r="M340" s="114">
        <v>0.25</v>
      </c>
      <c r="N340" s="114">
        <v>0.3</v>
      </c>
      <c r="O340" s="114">
        <v>0.35</v>
      </c>
      <c r="P340" s="114">
        <v>0.4</v>
      </c>
      <c r="Q340" s="114">
        <v>0.5</v>
      </c>
      <c r="R340" s="114">
        <v>0.75</v>
      </c>
      <c r="S340" s="114">
        <v>0.85</v>
      </c>
      <c r="T340" s="114">
        <v>1</v>
      </c>
      <c r="U340" s="527"/>
      <c r="V340" s="706"/>
      <c r="W340" s="706"/>
    </row>
    <row r="341" spans="1:23" s="109" customFormat="1" ht="10.5" x14ac:dyDescent="0.25">
      <c r="B341" s="115" t="s">
        <v>540</v>
      </c>
      <c r="C341" s="116" t="s">
        <v>541</v>
      </c>
      <c r="D341" s="110"/>
      <c r="E341" s="116" t="s">
        <v>542</v>
      </c>
      <c r="F341" s="111"/>
      <c r="G341" s="116" t="s">
        <v>544</v>
      </c>
      <c r="H341" s="113"/>
      <c r="I341" s="117" t="s">
        <v>545</v>
      </c>
      <c r="J341" s="117" t="s">
        <v>546</v>
      </c>
      <c r="K341" s="117" t="s">
        <v>547</v>
      </c>
      <c r="L341" s="117" t="s">
        <v>548</v>
      </c>
      <c r="M341" s="117" t="s">
        <v>549</v>
      </c>
      <c r="N341" s="117" t="s">
        <v>557</v>
      </c>
      <c r="O341" s="117" t="s">
        <v>550</v>
      </c>
      <c r="P341" s="117" t="s">
        <v>559</v>
      </c>
      <c r="Q341" s="117" t="s">
        <v>560</v>
      </c>
      <c r="R341" s="117" t="s">
        <v>561</v>
      </c>
      <c r="S341" s="116" t="s">
        <v>621</v>
      </c>
      <c r="T341" s="116" t="s">
        <v>622</v>
      </c>
      <c r="U341" s="562"/>
      <c r="V341" s="116" t="s">
        <v>623</v>
      </c>
      <c r="W341" s="116" t="s">
        <v>624</v>
      </c>
    </row>
    <row r="342" spans="1:23" ht="10.5" x14ac:dyDescent="0.25">
      <c r="B342" s="106" t="s">
        <v>24</v>
      </c>
      <c r="C342" s="141">
        <v>0.5</v>
      </c>
      <c r="D342" s="137"/>
      <c r="E342" s="87">
        <f>C337</f>
        <v>0</v>
      </c>
      <c r="F342" s="102"/>
      <c r="G342" s="95"/>
      <c r="H342" s="120"/>
      <c r="I342" s="121"/>
      <c r="J342" s="121"/>
      <c r="K342" s="121"/>
      <c r="L342" s="122"/>
      <c r="M342" s="122"/>
      <c r="N342" s="122"/>
      <c r="O342" s="122"/>
      <c r="P342" s="122"/>
      <c r="Q342" s="122"/>
      <c r="R342" s="122"/>
      <c r="S342" s="122"/>
      <c r="T342" s="122"/>
      <c r="U342" s="108"/>
      <c r="V342" s="123">
        <f>C342*E342</f>
        <v>0</v>
      </c>
      <c r="W342" s="123">
        <f>C342*G342+I342*I340+J342*J340+K342*K340+L342*L340+M342*M340+N342*$N340+O342*O340+P342*P340+Q342*Q340+R342*R340+S342*S340+T342*T340</f>
        <v>0</v>
      </c>
    </row>
    <row r="343" spans="1:23" ht="10.5" x14ac:dyDescent="0.25">
      <c r="B343" s="154"/>
      <c r="C343" s="101"/>
      <c r="D343" s="102"/>
      <c r="E343" s="103"/>
      <c r="F343" s="102"/>
      <c r="G343" s="101"/>
      <c r="H343" s="102"/>
      <c r="I343" s="128"/>
      <c r="J343" s="128"/>
      <c r="K343" s="128"/>
      <c r="L343" s="280"/>
      <c r="M343" s="597"/>
      <c r="N343" s="567"/>
      <c r="O343" s="567"/>
      <c r="P343" s="567"/>
      <c r="Q343" s="280"/>
      <c r="R343" s="567"/>
      <c r="S343" s="597"/>
      <c r="T343" s="280"/>
      <c r="U343" s="108"/>
      <c r="V343" s="101"/>
      <c r="W343" s="101"/>
    </row>
    <row r="344" spans="1:23" s="155" customFormat="1" ht="10.5" x14ac:dyDescent="0.25">
      <c r="B344" s="129" t="s">
        <v>349</v>
      </c>
      <c r="C344" s="130" t="s">
        <v>52</v>
      </c>
      <c r="D344" s="131"/>
      <c r="E344" s="85">
        <f>V342</f>
        <v>0</v>
      </c>
      <c r="F344" s="131"/>
      <c r="G344" s="91"/>
      <c r="H344" s="131"/>
      <c r="I344" s="156"/>
      <c r="J344" s="156"/>
      <c r="K344" s="156"/>
      <c r="L344" s="157"/>
      <c r="M344" s="157"/>
      <c r="N344" s="157"/>
      <c r="O344" s="157"/>
      <c r="P344" s="157"/>
      <c r="Q344" s="157"/>
      <c r="R344" s="157"/>
      <c r="S344" s="157"/>
      <c r="T344" s="157"/>
      <c r="U344" s="158"/>
      <c r="V344" s="91"/>
      <c r="W344" s="91"/>
    </row>
    <row r="345" spans="1:23" s="155" customFormat="1" ht="10.5" x14ac:dyDescent="0.25">
      <c r="B345" s="129" t="s">
        <v>350</v>
      </c>
      <c r="C345" s="130" t="s">
        <v>53</v>
      </c>
      <c r="D345" s="131"/>
      <c r="E345" s="85">
        <f>W342</f>
        <v>0</v>
      </c>
      <c r="F345" s="131"/>
      <c r="G345" s="91"/>
      <c r="H345" s="131"/>
      <c r="I345" s="156"/>
      <c r="J345" s="156"/>
      <c r="K345" s="156"/>
      <c r="L345" s="157"/>
      <c r="M345" s="157"/>
      <c r="N345" s="157"/>
      <c r="O345" s="157"/>
      <c r="P345" s="157"/>
      <c r="Q345" s="157"/>
      <c r="R345" s="157"/>
      <c r="S345" s="157"/>
      <c r="T345" s="157"/>
      <c r="U345" s="158"/>
      <c r="V345" s="91"/>
      <c r="W345" s="91"/>
    </row>
    <row r="346" spans="1:23" ht="15.75" customHeight="1" x14ac:dyDescent="0.35">
      <c r="W346" s="209"/>
    </row>
    <row r="347" spans="1:23" ht="15.75" customHeight="1" x14ac:dyDescent="0.35">
      <c r="W347" s="209"/>
    </row>
    <row r="348" spans="1:23" s="82" customFormat="1" ht="15" customHeight="1" x14ac:dyDescent="0.3">
      <c r="A348" s="81"/>
      <c r="B348" s="415" t="s">
        <v>593</v>
      </c>
      <c r="C348" s="142"/>
      <c r="D348" s="142"/>
      <c r="E348" s="142"/>
      <c r="F348" s="142"/>
      <c r="G348" s="142"/>
      <c r="H348" s="142"/>
      <c r="I348" s="142"/>
      <c r="J348" s="142"/>
      <c r="K348" s="142"/>
      <c r="L348" s="159"/>
      <c r="M348" s="159"/>
      <c r="N348" s="159"/>
      <c r="O348" s="159"/>
      <c r="P348" s="159"/>
      <c r="Q348" s="160"/>
      <c r="R348" s="160"/>
      <c r="S348" s="160"/>
      <c r="T348" s="160"/>
      <c r="U348" s="104"/>
      <c r="V348" s="104"/>
      <c r="W348" s="104"/>
    </row>
    <row r="349" spans="1:23" s="82" customFormat="1" ht="7.5" customHeight="1" x14ac:dyDescent="0.25">
      <c r="A349" s="81"/>
      <c r="B349" s="161"/>
      <c r="C349" s="162"/>
      <c r="D349" s="163"/>
      <c r="E349" s="164"/>
      <c r="F349" s="163"/>
      <c r="G349" s="162"/>
      <c r="H349" s="163"/>
      <c r="I349" s="159"/>
      <c r="J349" s="159"/>
      <c r="K349" s="159"/>
      <c r="L349" s="159"/>
      <c r="M349" s="159"/>
      <c r="N349" s="159"/>
      <c r="O349" s="159"/>
      <c r="P349" s="159"/>
      <c r="Q349" s="160"/>
      <c r="R349" s="160"/>
      <c r="S349" s="160"/>
      <c r="T349" s="160"/>
      <c r="U349" s="104"/>
      <c r="V349" s="104"/>
      <c r="W349" s="104"/>
    </row>
    <row r="350" spans="1:23" s="82" customFormat="1" ht="10.5" x14ac:dyDescent="0.25">
      <c r="A350" s="81"/>
      <c r="B350" s="100"/>
      <c r="C350" s="105" t="s">
        <v>539</v>
      </c>
      <c r="D350" s="102"/>
      <c r="E350" s="103"/>
      <c r="F350" s="102"/>
      <c r="G350" s="101"/>
      <c r="H350" s="102"/>
      <c r="I350" s="527"/>
      <c r="J350" s="562"/>
      <c r="K350" s="562"/>
      <c r="L350" s="527"/>
      <c r="M350" s="598"/>
      <c r="N350" s="562"/>
      <c r="O350" s="562"/>
      <c r="P350" s="562"/>
      <c r="Q350" s="104"/>
      <c r="R350" s="104"/>
      <c r="S350" s="104"/>
      <c r="T350" s="104"/>
      <c r="U350" s="104"/>
      <c r="V350" s="104"/>
      <c r="W350" s="104"/>
    </row>
    <row r="351" spans="1:23" ht="10.5" x14ac:dyDescent="0.25">
      <c r="B351" s="106" t="s">
        <v>2</v>
      </c>
      <c r="C351" s="92">
        <f>'Individu Form 2D ATMR Kredit'!H98</f>
        <v>0</v>
      </c>
      <c r="D351" s="102"/>
      <c r="E351" s="150"/>
      <c r="F351" s="102"/>
      <c r="G351" s="101"/>
      <c r="H351" s="102"/>
      <c r="I351" s="128"/>
      <c r="J351" s="128"/>
      <c r="K351" s="128"/>
      <c r="L351" s="529"/>
      <c r="M351" s="597"/>
      <c r="N351" s="567"/>
      <c r="O351" s="567"/>
      <c r="P351" s="567"/>
      <c r="Q351" s="529"/>
      <c r="R351" s="567"/>
      <c r="S351" s="597"/>
      <c r="T351" s="529"/>
      <c r="U351" s="108"/>
      <c r="V351" s="101"/>
      <c r="W351" s="101"/>
    </row>
    <row r="352" spans="1:23" ht="9.9" customHeight="1" x14ac:dyDescent="0.25">
      <c r="B352" s="100"/>
      <c r="C352" s="101"/>
      <c r="D352" s="102"/>
      <c r="E352" s="103"/>
      <c r="F352" s="102"/>
      <c r="G352" s="101"/>
      <c r="H352" s="102"/>
      <c r="I352" s="707"/>
      <c r="J352" s="707"/>
      <c r="K352" s="707"/>
      <c r="L352" s="707"/>
      <c r="M352" s="598"/>
      <c r="N352" s="562"/>
      <c r="O352" s="562"/>
      <c r="P352" s="562"/>
      <c r="Q352" s="107"/>
      <c r="R352" s="107"/>
      <c r="S352" s="107"/>
      <c r="T352" s="107"/>
      <c r="U352" s="108"/>
      <c r="V352" s="101"/>
      <c r="W352" s="101"/>
    </row>
    <row r="353" spans="2:23" s="109" customFormat="1" ht="23.25" customHeight="1" x14ac:dyDescent="0.25">
      <c r="B353" s="708" t="s">
        <v>345</v>
      </c>
      <c r="C353" s="705" t="s">
        <v>346</v>
      </c>
      <c r="D353" s="110"/>
      <c r="E353" s="705" t="s">
        <v>2</v>
      </c>
      <c r="F353" s="111"/>
      <c r="G353" s="705" t="s">
        <v>395</v>
      </c>
      <c r="H353" s="112"/>
      <c r="I353" s="710" t="s">
        <v>396</v>
      </c>
      <c r="J353" s="711"/>
      <c r="K353" s="711"/>
      <c r="L353" s="711"/>
      <c r="M353" s="711"/>
      <c r="N353" s="711"/>
      <c r="O353" s="711"/>
      <c r="P353" s="711"/>
      <c r="Q353" s="711"/>
      <c r="R353" s="711"/>
      <c r="S353" s="711"/>
      <c r="T353" s="712"/>
      <c r="U353" s="527"/>
      <c r="V353" s="705" t="s">
        <v>421</v>
      </c>
      <c r="W353" s="705" t="s">
        <v>411</v>
      </c>
    </row>
    <row r="354" spans="2:23" s="109" customFormat="1" ht="10.5" x14ac:dyDescent="0.25">
      <c r="B354" s="709"/>
      <c r="C354" s="706"/>
      <c r="D354" s="110"/>
      <c r="E354" s="706"/>
      <c r="F354" s="111"/>
      <c r="G354" s="706"/>
      <c r="H354" s="113"/>
      <c r="I354" s="114">
        <v>0</v>
      </c>
      <c r="J354" s="114">
        <v>0.1</v>
      </c>
      <c r="K354" s="114">
        <v>0.15</v>
      </c>
      <c r="L354" s="114">
        <v>0.2</v>
      </c>
      <c r="M354" s="114">
        <v>0.25</v>
      </c>
      <c r="N354" s="114">
        <v>0.3</v>
      </c>
      <c r="O354" s="114">
        <v>0.35</v>
      </c>
      <c r="P354" s="114">
        <v>0.4</v>
      </c>
      <c r="Q354" s="114">
        <v>0.5</v>
      </c>
      <c r="R354" s="114">
        <v>0.75</v>
      </c>
      <c r="S354" s="114">
        <v>0.85</v>
      </c>
      <c r="T354" s="114">
        <v>1</v>
      </c>
      <c r="U354" s="527"/>
      <c r="V354" s="706"/>
      <c r="W354" s="706"/>
    </row>
    <row r="355" spans="2:23" s="109" customFormat="1" ht="10.5" x14ac:dyDescent="0.25">
      <c r="B355" s="115" t="s">
        <v>540</v>
      </c>
      <c r="C355" s="116" t="s">
        <v>541</v>
      </c>
      <c r="D355" s="110"/>
      <c r="E355" s="116" t="s">
        <v>542</v>
      </c>
      <c r="F355" s="111"/>
      <c r="G355" s="116" t="s">
        <v>544</v>
      </c>
      <c r="H355" s="113"/>
      <c r="I355" s="117" t="s">
        <v>545</v>
      </c>
      <c r="J355" s="117" t="s">
        <v>546</v>
      </c>
      <c r="K355" s="117" t="s">
        <v>547</v>
      </c>
      <c r="L355" s="117" t="s">
        <v>548</v>
      </c>
      <c r="M355" s="117" t="s">
        <v>549</v>
      </c>
      <c r="N355" s="117" t="s">
        <v>557</v>
      </c>
      <c r="O355" s="117" t="s">
        <v>550</v>
      </c>
      <c r="P355" s="117" t="s">
        <v>559</v>
      </c>
      <c r="Q355" s="117" t="s">
        <v>560</v>
      </c>
      <c r="R355" s="117" t="s">
        <v>561</v>
      </c>
      <c r="S355" s="116" t="s">
        <v>621</v>
      </c>
      <c r="T355" s="116" t="s">
        <v>622</v>
      </c>
      <c r="U355" s="562"/>
      <c r="V355" s="116" t="s">
        <v>623</v>
      </c>
      <c r="W355" s="116" t="s">
        <v>624</v>
      </c>
    </row>
    <row r="356" spans="2:23" s="109" customFormat="1" ht="10.5" x14ac:dyDescent="0.25">
      <c r="B356" s="461" t="s">
        <v>442</v>
      </c>
      <c r="C356" s="316"/>
      <c r="D356" s="137"/>
      <c r="E356" s="316"/>
      <c r="F356" s="102"/>
      <c r="G356" s="317"/>
      <c r="H356" s="120"/>
      <c r="I356" s="317"/>
      <c r="J356" s="316"/>
      <c r="K356" s="316"/>
      <c r="L356" s="316"/>
      <c r="M356" s="316"/>
      <c r="N356" s="316"/>
      <c r="O356" s="316"/>
      <c r="P356" s="316"/>
      <c r="Q356" s="316"/>
      <c r="R356" s="316"/>
      <c r="S356" s="316"/>
      <c r="T356" s="316"/>
      <c r="U356" s="108"/>
      <c r="V356" s="317"/>
      <c r="W356" s="317"/>
    </row>
    <row r="357" spans="2:23" s="109" customFormat="1" ht="10.5" x14ac:dyDescent="0.25">
      <c r="B357" s="462" t="s">
        <v>443</v>
      </c>
      <c r="C357" s="166">
        <v>0.45</v>
      </c>
      <c r="D357" s="110"/>
      <c r="E357" s="86"/>
      <c r="F357" s="111"/>
      <c r="G357" s="86"/>
      <c r="H357" s="113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437"/>
      <c r="V357" s="123">
        <f t="shared" ref="V357:V358" si="41">C357*E357</f>
        <v>0</v>
      </c>
      <c r="W357" s="123">
        <f>C357*G357+I357*$I$354+J357*$J$354+K357*$K$354+L357*$L$354+M357*$M$354+N357*$N$354+O357*$O$354+P357*$P$354+Q357*$Q$354+R357*$R$354+S357*$S$354+T357*$T$354</f>
        <v>0</v>
      </c>
    </row>
    <row r="358" spans="2:23" s="109" customFormat="1" ht="10.5" x14ac:dyDescent="0.25">
      <c r="B358" s="455" t="s">
        <v>444</v>
      </c>
      <c r="C358" s="166">
        <v>0.75</v>
      </c>
      <c r="D358" s="110"/>
      <c r="E358" s="86"/>
      <c r="F358" s="111"/>
      <c r="G358" s="86"/>
      <c r="H358" s="113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437"/>
      <c r="V358" s="123">
        <f t="shared" si="41"/>
        <v>0</v>
      </c>
      <c r="W358" s="123">
        <f t="shared" ref="W358" si="42">C358*G358+I358*$I$354+J358*$J$354+K358*$K$354+L358*$L$354+M358*$M$354+N358*$N$354+O358*$O$354+P358*$P$354+Q358*$Q$354+R358*$R$354+S358*$S$354+T358*$T$354</f>
        <v>0</v>
      </c>
    </row>
    <row r="359" spans="2:23" s="109" customFormat="1" ht="10.5" x14ac:dyDescent="0.25">
      <c r="B359" s="461" t="s">
        <v>445</v>
      </c>
      <c r="C359" s="316"/>
      <c r="D359" s="137"/>
      <c r="E359" s="316"/>
      <c r="F359" s="102"/>
      <c r="G359" s="317"/>
      <c r="H359" s="120"/>
      <c r="I359" s="317"/>
      <c r="J359" s="316"/>
      <c r="K359" s="316"/>
      <c r="L359" s="316"/>
      <c r="M359" s="316"/>
      <c r="N359" s="316"/>
      <c r="O359" s="316"/>
      <c r="P359" s="316"/>
      <c r="Q359" s="316"/>
      <c r="R359" s="316"/>
      <c r="S359" s="316"/>
      <c r="T359" s="316"/>
      <c r="U359" s="108"/>
      <c r="V359" s="317"/>
      <c r="W359" s="317"/>
    </row>
    <row r="360" spans="2:23" s="109" customFormat="1" ht="10.5" x14ac:dyDescent="0.25">
      <c r="B360" s="462" t="s">
        <v>446</v>
      </c>
      <c r="C360" s="166">
        <v>0.85</v>
      </c>
      <c r="D360" s="110"/>
      <c r="E360" s="86"/>
      <c r="F360" s="111"/>
      <c r="G360" s="86"/>
      <c r="H360" s="113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437"/>
      <c r="V360" s="123">
        <f>C360*E360</f>
        <v>0</v>
      </c>
      <c r="W360" s="123">
        <f t="shared" ref="W360:W361" si="43">C360*G360+I360*$I$354+J360*$J$354+K360*$K$354+L360*$L$354+M360*$M$354+N360*$N$354+O360*$O$354+P360*$P$354+Q360*$Q$354+R360*$R$354+S360*$S$354+T360*$T$354</f>
        <v>0</v>
      </c>
    </row>
    <row r="361" spans="2:23" s="109" customFormat="1" ht="10.5" x14ac:dyDescent="0.25">
      <c r="B361" s="455" t="s">
        <v>447</v>
      </c>
      <c r="C361" s="166">
        <v>1</v>
      </c>
      <c r="D361" s="137"/>
      <c r="E361" s="86"/>
      <c r="F361" s="111"/>
      <c r="G361" s="86"/>
      <c r="H361" s="113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516"/>
      <c r="V361" s="123">
        <f>C361*E361</f>
        <v>0</v>
      </c>
      <c r="W361" s="123">
        <f t="shared" si="43"/>
        <v>0</v>
      </c>
    </row>
    <row r="362" spans="2:23" s="109" customFormat="1" ht="10.5" x14ac:dyDescent="0.25">
      <c r="B362" s="592" t="s">
        <v>519</v>
      </c>
      <c r="C362" s="316"/>
      <c r="D362" s="137"/>
      <c r="E362" s="316"/>
      <c r="F362" s="102"/>
      <c r="G362" s="317"/>
      <c r="H362" s="120"/>
      <c r="I362" s="317"/>
      <c r="J362" s="316"/>
      <c r="K362" s="316"/>
      <c r="L362" s="316"/>
      <c r="M362" s="316"/>
      <c r="N362" s="316"/>
      <c r="O362" s="316"/>
      <c r="P362" s="316"/>
      <c r="Q362" s="316"/>
      <c r="R362" s="316"/>
      <c r="S362" s="316"/>
      <c r="T362" s="316"/>
      <c r="U362" s="108"/>
      <c r="V362" s="317"/>
      <c r="W362" s="317"/>
    </row>
    <row r="363" spans="2:23" s="109" customFormat="1" ht="10.5" x14ac:dyDescent="0.25">
      <c r="B363" s="462" t="s">
        <v>443</v>
      </c>
      <c r="C363" s="593">
        <f>45%*1.5</f>
        <v>0.67500000000000004</v>
      </c>
      <c r="D363" s="110"/>
      <c r="E363" s="86"/>
      <c r="F363" s="111"/>
      <c r="G363" s="86"/>
      <c r="H363" s="113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516"/>
      <c r="V363" s="123">
        <f>C363*E363</f>
        <v>0</v>
      </c>
      <c r="W363" s="123">
        <f t="shared" ref="W363:W364" si="44">C363*G363+I363*$I$354+J363*$J$354+K363*$K$354+L363*$L$354+M363*$M$354+N363*$N$354+O363*$O$354+P363*$P$354+Q363*$Q$354+R363*$R$354+S363*$S$354+T363*$T$354</f>
        <v>0</v>
      </c>
    </row>
    <row r="364" spans="2:23" s="109" customFormat="1" ht="10.5" x14ac:dyDescent="0.25">
      <c r="B364" s="455" t="s">
        <v>444</v>
      </c>
      <c r="C364" s="593">
        <f>75%*1.5</f>
        <v>1.125</v>
      </c>
      <c r="D364" s="110"/>
      <c r="E364" s="86"/>
      <c r="F364" s="111"/>
      <c r="G364" s="86"/>
      <c r="H364" s="113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516"/>
      <c r="V364" s="123">
        <f>C364*E364</f>
        <v>0</v>
      </c>
      <c r="W364" s="123">
        <f t="shared" si="44"/>
        <v>0</v>
      </c>
    </row>
    <row r="365" spans="2:23" s="109" customFormat="1" ht="10.5" x14ac:dyDescent="0.25">
      <c r="B365" s="592" t="s">
        <v>520</v>
      </c>
      <c r="C365" s="316"/>
      <c r="D365" s="137"/>
      <c r="E365" s="316"/>
      <c r="F365" s="102"/>
      <c r="G365" s="317"/>
      <c r="H365" s="120"/>
      <c r="I365" s="317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  <c r="U365" s="108"/>
      <c r="V365" s="317"/>
      <c r="W365" s="317"/>
    </row>
    <row r="366" spans="2:23" s="109" customFormat="1" ht="10.5" x14ac:dyDescent="0.25">
      <c r="B366" s="455" t="s">
        <v>447</v>
      </c>
      <c r="C366" s="594">
        <f>100%*1.5</f>
        <v>1.5</v>
      </c>
      <c r="D366" s="110"/>
      <c r="E366" s="86"/>
      <c r="F366" s="111"/>
      <c r="G366" s="86"/>
      <c r="H366" s="113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516"/>
      <c r="V366" s="123">
        <f>C366*E366</f>
        <v>0</v>
      </c>
      <c r="W366" s="123">
        <f>C366*G366+I366*$I$354+J366*$J$354+K366*$K$354+L366*$L$354+M366*$M$354+N366*$N$354+O366*$O$354+P366*$P$354+Q366*$Q$354+R366*$R$354+S366*$S$354+T366*$T$354</f>
        <v>0</v>
      </c>
    </row>
    <row r="367" spans="2:23" ht="10.5" x14ac:dyDescent="0.25">
      <c r="B367" s="154"/>
      <c r="C367" s="101"/>
      <c r="D367" s="102"/>
      <c r="E367" s="103"/>
      <c r="F367" s="102"/>
      <c r="G367" s="101"/>
      <c r="H367" s="102"/>
      <c r="I367" s="128"/>
      <c r="J367" s="128"/>
      <c r="K367" s="128"/>
      <c r="L367" s="280"/>
      <c r="M367" s="597"/>
      <c r="N367" s="567"/>
      <c r="O367" s="567"/>
      <c r="P367" s="567"/>
      <c r="Q367" s="280"/>
      <c r="R367" s="567"/>
      <c r="S367" s="597"/>
      <c r="T367" s="280"/>
      <c r="U367" s="108"/>
      <c r="V367" s="101"/>
      <c r="W367" s="101"/>
    </row>
    <row r="368" spans="2:23" s="155" customFormat="1" ht="10.5" x14ac:dyDescent="0.25">
      <c r="B368" s="129" t="s">
        <v>349</v>
      </c>
      <c r="C368" s="130" t="s">
        <v>52</v>
      </c>
      <c r="D368" s="131"/>
      <c r="E368" s="85">
        <f>SUM(V357:V358,V360:V361,V363:V364,V366)</f>
        <v>0</v>
      </c>
      <c r="F368" s="131"/>
      <c r="G368" s="91"/>
      <c r="H368" s="131"/>
      <c r="I368" s="156"/>
      <c r="J368" s="156"/>
      <c r="K368" s="156"/>
      <c r="L368" s="157"/>
      <c r="M368" s="157"/>
      <c r="N368" s="157"/>
      <c r="O368" s="157"/>
      <c r="P368" s="157"/>
      <c r="Q368" s="157"/>
      <c r="R368" s="157"/>
      <c r="S368" s="157"/>
      <c r="T368" s="157"/>
      <c r="U368" s="158"/>
      <c r="V368" s="91"/>
      <c r="W368" s="91"/>
    </row>
    <row r="369" spans="1:23" s="155" customFormat="1" ht="10.5" x14ac:dyDescent="0.25">
      <c r="B369" s="129" t="s">
        <v>350</v>
      </c>
      <c r="C369" s="130" t="s">
        <v>53</v>
      </c>
      <c r="D369" s="131"/>
      <c r="E369" s="85">
        <f>SUM(W357:W358,W360:W361,W363:W364,W366)</f>
        <v>0</v>
      </c>
      <c r="F369" s="131"/>
      <c r="G369" s="91"/>
      <c r="H369" s="131"/>
      <c r="I369" s="156"/>
      <c r="J369" s="156"/>
      <c r="K369" s="156"/>
      <c r="L369" s="157"/>
      <c r="M369" s="157"/>
      <c r="N369" s="157"/>
      <c r="O369" s="157"/>
      <c r="P369" s="157"/>
      <c r="Q369" s="157"/>
      <c r="R369" s="157"/>
      <c r="S369" s="157"/>
      <c r="T369" s="157"/>
      <c r="U369" s="158"/>
      <c r="V369" s="91"/>
      <c r="W369" s="91"/>
    </row>
    <row r="370" spans="1:23" s="155" customFormat="1" ht="10.5" x14ac:dyDescent="0.25">
      <c r="B370" s="147"/>
      <c r="C370" s="148"/>
      <c r="D370" s="131"/>
      <c r="E370" s="149"/>
      <c r="F370" s="131"/>
      <c r="G370" s="91"/>
      <c r="H370" s="131"/>
      <c r="I370" s="156"/>
      <c r="J370" s="156"/>
      <c r="K370" s="156"/>
      <c r="L370" s="157"/>
      <c r="M370" s="157"/>
      <c r="N370" s="157"/>
      <c r="O370" s="157"/>
      <c r="P370" s="157"/>
      <c r="Q370" s="157"/>
      <c r="R370" s="157"/>
      <c r="S370" s="157"/>
      <c r="T370" s="157"/>
      <c r="U370" s="158"/>
      <c r="V370" s="91"/>
      <c r="W370" s="91"/>
    </row>
    <row r="371" spans="1:23" s="155" customFormat="1" ht="10.5" x14ac:dyDescent="0.25">
      <c r="B371" s="147"/>
      <c r="C371" s="148"/>
      <c r="D371" s="131"/>
      <c r="E371" s="149"/>
      <c r="F371" s="131"/>
      <c r="G371" s="91"/>
      <c r="H371" s="131"/>
      <c r="I371" s="156"/>
      <c r="J371" s="156"/>
      <c r="K371" s="156"/>
      <c r="L371" s="157"/>
      <c r="M371" s="157"/>
      <c r="N371" s="157"/>
      <c r="O371" s="157"/>
      <c r="P371" s="157"/>
      <c r="Q371" s="157"/>
      <c r="R371" s="157"/>
      <c r="S371" s="157"/>
      <c r="T371" s="157"/>
      <c r="U371" s="158"/>
      <c r="V371" s="91"/>
      <c r="W371" s="91"/>
    </row>
    <row r="372" spans="1:23" s="82" customFormat="1" ht="15" customHeight="1" x14ac:dyDescent="0.3">
      <c r="A372" s="81"/>
      <c r="B372" s="716" t="s">
        <v>594</v>
      </c>
      <c r="C372" s="716"/>
      <c r="D372" s="716"/>
      <c r="E372" s="716"/>
      <c r="F372" s="716"/>
      <c r="G372" s="716"/>
      <c r="H372" s="716"/>
      <c r="I372" s="716"/>
      <c r="J372" s="716"/>
      <c r="K372" s="716"/>
      <c r="L372" s="716"/>
      <c r="M372" s="601"/>
      <c r="N372" s="564"/>
      <c r="O372" s="564"/>
      <c r="P372" s="564"/>
      <c r="Q372" s="104"/>
      <c r="R372" s="104"/>
      <c r="S372" s="104"/>
      <c r="T372" s="104"/>
      <c r="U372" s="104"/>
      <c r="V372" s="104"/>
      <c r="W372" s="104"/>
    </row>
    <row r="373" spans="1:23" s="82" customFormat="1" ht="7.5" customHeight="1" x14ac:dyDescent="0.25">
      <c r="A373" s="81"/>
      <c r="B373" s="100"/>
      <c r="C373" s="101"/>
      <c r="D373" s="102"/>
      <c r="E373" s="103"/>
      <c r="F373" s="102"/>
      <c r="G373" s="101"/>
      <c r="H373" s="102"/>
      <c r="I373" s="281"/>
      <c r="J373" s="562"/>
      <c r="K373" s="562"/>
      <c r="L373" s="281"/>
      <c r="M373" s="598"/>
      <c r="N373" s="562"/>
      <c r="O373" s="562"/>
      <c r="P373" s="562"/>
      <c r="Q373" s="104"/>
      <c r="R373" s="104"/>
      <c r="S373" s="104"/>
      <c r="T373" s="104"/>
      <c r="U373" s="104"/>
      <c r="V373" s="104"/>
      <c r="W373" s="104"/>
    </row>
    <row r="374" spans="1:23" s="82" customFormat="1" ht="10.5" x14ac:dyDescent="0.25">
      <c r="A374" s="81"/>
      <c r="B374" s="100"/>
      <c r="C374" s="105" t="s">
        <v>539</v>
      </c>
      <c r="D374" s="102"/>
      <c r="E374" s="103"/>
      <c r="F374" s="102"/>
      <c r="G374" s="101"/>
      <c r="H374" s="102"/>
      <c r="I374" s="527"/>
      <c r="J374" s="562"/>
      <c r="K374" s="562"/>
      <c r="L374" s="527"/>
      <c r="M374" s="598"/>
      <c r="N374" s="562"/>
      <c r="O374" s="562"/>
      <c r="P374" s="562"/>
      <c r="Q374" s="104"/>
      <c r="R374" s="104"/>
      <c r="S374" s="104"/>
      <c r="T374" s="104"/>
      <c r="U374" s="104"/>
      <c r="V374" s="104"/>
      <c r="W374" s="104"/>
    </row>
    <row r="375" spans="1:23" ht="10.5" x14ac:dyDescent="0.25">
      <c r="B375" s="106" t="s">
        <v>2</v>
      </c>
      <c r="C375" s="92">
        <f>'Individu Form 2D ATMR Kredit'!H103</f>
        <v>0</v>
      </c>
      <c r="D375" s="102"/>
      <c r="E375" s="136"/>
      <c r="F375" s="102"/>
      <c r="G375" s="101"/>
      <c r="H375" s="102"/>
      <c r="I375" s="128"/>
      <c r="J375" s="128"/>
      <c r="K375" s="128"/>
      <c r="L375" s="529"/>
      <c r="M375" s="597"/>
      <c r="N375" s="567"/>
      <c r="O375" s="567"/>
      <c r="P375" s="567"/>
      <c r="Q375" s="529"/>
      <c r="R375" s="567"/>
      <c r="S375" s="597"/>
      <c r="T375" s="529"/>
      <c r="U375" s="108"/>
      <c r="V375" s="101"/>
      <c r="W375" s="101"/>
    </row>
    <row r="376" spans="1:23" ht="9.9" customHeight="1" x14ac:dyDescent="0.25">
      <c r="B376" s="100"/>
      <c r="C376" s="101"/>
      <c r="D376" s="102"/>
      <c r="E376" s="103"/>
      <c r="F376" s="102"/>
      <c r="G376" s="101"/>
      <c r="H376" s="102"/>
      <c r="I376" s="707"/>
      <c r="J376" s="707"/>
      <c r="K376" s="707"/>
      <c r="L376" s="707"/>
      <c r="M376" s="598"/>
      <c r="N376" s="562"/>
      <c r="O376" s="562"/>
      <c r="P376" s="562"/>
      <c r="Q376" s="107"/>
      <c r="R376" s="107"/>
      <c r="S376" s="107"/>
      <c r="T376" s="107"/>
      <c r="U376" s="108"/>
      <c r="V376" s="101"/>
      <c r="W376" s="101"/>
    </row>
    <row r="377" spans="1:23" s="109" customFormat="1" ht="24" customHeight="1" x14ac:dyDescent="0.25">
      <c r="B377" s="708" t="s">
        <v>345</v>
      </c>
      <c r="C377" s="705" t="s">
        <v>346</v>
      </c>
      <c r="D377" s="110"/>
      <c r="E377" s="705" t="s">
        <v>2</v>
      </c>
      <c r="F377" s="111"/>
      <c r="G377" s="705" t="s">
        <v>395</v>
      </c>
      <c r="H377" s="112"/>
      <c r="I377" s="710" t="s">
        <v>396</v>
      </c>
      <c r="J377" s="711"/>
      <c r="K377" s="711"/>
      <c r="L377" s="711"/>
      <c r="M377" s="711"/>
      <c r="N377" s="711"/>
      <c r="O377" s="711"/>
      <c r="P377" s="711"/>
      <c r="Q377" s="711"/>
      <c r="R377" s="711"/>
      <c r="S377" s="711"/>
      <c r="T377" s="712"/>
      <c r="U377" s="527"/>
      <c r="V377" s="705" t="s">
        <v>421</v>
      </c>
      <c r="W377" s="705" t="s">
        <v>411</v>
      </c>
    </row>
    <row r="378" spans="1:23" s="109" customFormat="1" ht="10.5" x14ac:dyDescent="0.25">
      <c r="B378" s="709"/>
      <c r="C378" s="706"/>
      <c r="D378" s="110"/>
      <c r="E378" s="706"/>
      <c r="F378" s="111"/>
      <c r="G378" s="706"/>
      <c r="H378" s="113"/>
      <c r="I378" s="114">
        <v>0</v>
      </c>
      <c r="J378" s="114">
        <v>0.1</v>
      </c>
      <c r="K378" s="114">
        <v>0.15</v>
      </c>
      <c r="L378" s="114">
        <v>0.2</v>
      </c>
      <c r="M378" s="114">
        <v>0.25</v>
      </c>
      <c r="N378" s="114">
        <v>0.3</v>
      </c>
      <c r="O378" s="114">
        <v>0.35</v>
      </c>
      <c r="P378" s="114">
        <v>0.4</v>
      </c>
      <c r="Q378" s="114">
        <v>0.5</v>
      </c>
      <c r="R378" s="114">
        <v>0.75</v>
      </c>
      <c r="S378" s="114">
        <v>0.85</v>
      </c>
      <c r="T378" s="114">
        <v>1</v>
      </c>
      <c r="U378" s="527"/>
      <c r="V378" s="706"/>
      <c r="W378" s="706"/>
    </row>
    <row r="379" spans="1:23" s="109" customFormat="1" ht="10.5" x14ac:dyDescent="0.25">
      <c r="B379" s="115" t="s">
        <v>540</v>
      </c>
      <c r="C379" s="116" t="s">
        <v>541</v>
      </c>
      <c r="D379" s="110"/>
      <c r="E379" s="116" t="s">
        <v>542</v>
      </c>
      <c r="F379" s="111"/>
      <c r="G379" s="116" t="s">
        <v>544</v>
      </c>
      <c r="H379" s="113"/>
      <c r="I379" s="117" t="s">
        <v>545</v>
      </c>
      <c r="J379" s="117" t="s">
        <v>546</v>
      </c>
      <c r="K379" s="117" t="s">
        <v>547</v>
      </c>
      <c r="L379" s="117" t="s">
        <v>548</v>
      </c>
      <c r="M379" s="117" t="s">
        <v>549</v>
      </c>
      <c r="N379" s="117" t="s">
        <v>557</v>
      </c>
      <c r="O379" s="117" t="s">
        <v>550</v>
      </c>
      <c r="P379" s="117" t="s">
        <v>559</v>
      </c>
      <c r="Q379" s="117" t="s">
        <v>560</v>
      </c>
      <c r="R379" s="117" t="s">
        <v>561</v>
      </c>
      <c r="S379" s="116" t="s">
        <v>621</v>
      </c>
      <c r="T379" s="116" t="s">
        <v>622</v>
      </c>
      <c r="U379" s="527"/>
      <c r="V379" s="116" t="s">
        <v>623</v>
      </c>
      <c r="W379" s="116" t="s">
        <v>624</v>
      </c>
    </row>
    <row r="380" spans="1:23" s="109" customFormat="1" ht="10.5" x14ac:dyDescent="0.25">
      <c r="B380" s="470" t="s">
        <v>459</v>
      </c>
      <c r="C380" s="316"/>
      <c r="D380" s="137"/>
      <c r="E380" s="316"/>
      <c r="F380" s="102"/>
      <c r="G380" s="317"/>
      <c r="H380" s="120"/>
      <c r="I380" s="317"/>
      <c r="J380" s="316"/>
      <c r="K380" s="316"/>
      <c r="L380" s="316"/>
      <c r="M380" s="316"/>
      <c r="N380" s="316"/>
      <c r="O380" s="316"/>
      <c r="P380" s="316"/>
      <c r="Q380" s="316"/>
      <c r="R380" s="316"/>
      <c r="S380" s="316"/>
      <c r="T380" s="316"/>
      <c r="U380" s="108"/>
      <c r="V380" s="317"/>
      <c r="W380" s="317"/>
    </row>
    <row r="381" spans="1:23" ht="10.5" x14ac:dyDescent="0.25">
      <c r="B381" s="472" t="s">
        <v>355</v>
      </c>
      <c r="C381" s="119">
        <v>0.2</v>
      </c>
      <c r="D381" s="137"/>
      <c r="E381" s="88"/>
      <c r="F381" s="102"/>
      <c r="G381" s="95"/>
      <c r="H381" s="120"/>
      <c r="I381" s="121"/>
      <c r="J381" s="121"/>
      <c r="K381" s="121"/>
      <c r="L381" s="122"/>
      <c r="M381" s="122"/>
      <c r="N381" s="122"/>
      <c r="O381" s="122"/>
      <c r="P381" s="122"/>
      <c r="Q381" s="122"/>
      <c r="R381" s="122"/>
      <c r="S381" s="122"/>
      <c r="T381" s="122"/>
      <c r="U381" s="108"/>
      <c r="V381" s="123">
        <f t="shared" ref="V381:V398" si="45">C381*E381</f>
        <v>0</v>
      </c>
      <c r="W381" s="123">
        <f>C381*G381+I381*$I$378+J381*$J$378+K381*$K$378+L381*$L$378+M381*$M$378+N381*$N$378+O381*$O$378+P381*$P$378+Q381*$Q$378+R381*$R$378+S381*$S$378+T381*$T$378</f>
        <v>0</v>
      </c>
    </row>
    <row r="382" spans="1:23" ht="10.5" x14ac:dyDescent="0.25">
      <c r="B382" s="472" t="s">
        <v>356</v>
      </c>
      <c r="C382" s="138">
        <v>0.5</v>
      </c>
      <c r="D382" s="137"/>
      <c r="E382" s="86"/>
      <c r="F382" s="102"/>
      <c r="G382" s="93"/>
      <c r="H382" s="120"/>
      <c r="I382" s="139"/>
      <c r="J382" s="139"/>
      <c r="K382" s="139"/>
      <c r="L382" s="140"/>
      <c r="M382" s="140"/>
      <c r="N382" s="140"/>
      <c r="O382" s="140"/>
      <c r="P382" s="140"/>
      <c r="Q382" s="140"/>
      <c r="R382" s="140"/>
      <c r="S382" s="140"/>
      <c r="T382" s="140"/>
      <c r="U382" s="108"/>
      <c r="V382" s="123">
        <f t="shared" si="45"/>
        <v>0</v>
      </c>
      <c r="W382" s="123">
        <f t="shared" ref="W382:W389" si="46">C382*G382+I382*$I$378+J382*$J$378+K382*$K$378+L382*$L$378+M382*$M$378+N382*$N$378+O382*$O$378+P382*$P$378+Q382*$Q$378+R382*$R$378+S382*$S$378+T382*$T$378</f>
        <v>0</v>
      </c>
    </row>
    <row r="383" spans="1:23" ht="10.5" x14ac:dyDescent="0.25">
      <c r="B383" s="472" t="s">
        <v>357</v>
      </c>
      <c r="C383" s="141">
        <v>1</v>
      </c>
      <c r="D383" s="137"/>
      <c r="E383" s="88"/>
      <c r="F383" s="102"/>
      <c r="G383" s="95"/>
      <c r="H383" s="120"/>
      <c r="I383" s="121"/>
      <c r="J383" s="121"/>
      <c r="K383" s="121"/>
      <c r="L383" s="122"/>
      <c r="M383" s="122"/>
      <c r="N383" s="122"/>
      <c r="O383" s="122"/>
      <c r="P383" s="122"/>
      <c r="Q383" s="122"/>
      <c r="R383" s="122"/>
      <c r="S383" s="122"/>
      <c r="T383" s="122"/>
      <c r="U383" s="108"/>
      <c r="V383" s="123">
        <f t="shared" si="45"/>
        <v>0</v>
      </c>
      <c r="W383" s="123">
        <f t="shared" si="46"/>
        <v>0</v>
      </c>
    </row>
    <row r="384" spans="1:23" ht="10.5" x14ac:dyDescent="0.25">
      <c r="B384" s="472" t="s">
        <v>358</v>
      </c>
      <c r="C384" s="141">
        <v>1.5</v>
      </c>
      <c r="D384" s="137"/>
      <c r="E384" s="88"/>
      <c r="F384" s="102"/>
      <c r="G384" s="95"/>
      <c r="H384" s="120"/>
      <c r="I384" s="121"/>
      <c r="J384" s="121"/>
      <c r="K384" s="121"/>
      <c r="L384" s="122"/>
      <c r="M384" s="122"/>
      <c r="N384" s="122"/>
      <c r="O384" s="122"/>
      <c r="P384" s="122"/>
      <c r="Q384" s="122"/>
      <c r="R384" s="122"/>
      <c r="S384" s="122"/>
      <c r="T384" s="122"/>
      <c r="U384" s="108"/>
      <c r="V384" s="123">
        <f t="shared" si="45"/>
        <v>0</v>
      </c>
      <c r="W384" s="123">
        <f t="shared" si="46"/>
        <v>0</v>
      </c>
    </row>
    <row r="385" spans="2:23" ht="10.5" x14ac:dyDescent="0.25">
      <c r="B385" s="555" t="s">
        <v>368</v>
      </c>
      <c r="C385" s="556">
        <v>0.2</v>
      </c>
      <c r="D385" s="137"/>
      <c r="E385" s="88"/>
      <c r="F385" s="102"/>
      <c r="G385" s="95"/>
      <c r="H385" s="120"/>
      <c r="I385" s="121"/>
      <c r="J385" s="121"/>
      <c r="K385" s="121"/>
      <c r="L385" s="122"/>
      <c r="M385" s="122"/>
      <c r="N385" s="122"/>
      <c r="O385" s="122"/>
      <c r="P385" s="122"/>
      <c r="Q385" s="122"/>
      <c r="R385" s="122"/>
      <c r="S385" s="122"/>
      <c r="T385" s="122"/>
      <c r="U385" s="108"/>
      <c r="V385" s="123">
        <f t="shared" si="45"/>
        <v>0</v>
      </c>
      <c r="W385" s="123">
        <f t="shared" si="46"/>
        <v>0</v>
      </c>
    </row>
    <row r="386" spans="2:23" ht="10.5" x14ac:dyDescent="0.25">
      <c r="B386" s="555" t="s">
        <v>369</v>
      </c>
      <c r="C386" s="557">
        <v>0.5</v>
      </c>
      <c r="D386" s="137"/>
      <c r="E386" s="86"/>
      <c r="F386" s="102"/>
      <c r="G386" s="93"/>
      <c r="H386" s="120"/>
      <c r="I386" s="139"/>
      <c r="J386" s="139"/>
      <c r="K386" s="139"/>
      <c r="L386" s="140"/>
      <c r="M386" s="140"/>
      <c r="N386" s="140"/>
      <c r="O386" s="140"/>
      <c r="P386" s="140"/>
      <c r="Q386" s="140"/>
      <c r="R386" s="140"/>
      <c r="S386" s="140"/>
      <c r="T386" s="140"/>
      <c r="U386" s="108"/>
      <c r="V386" s="123">
        <f t="shared" si="45"/>
        <v>0</v>
      </c>
      <c r="W386" s="123">
        <f t="shared" si="46"/>
        <v>0</v>
      </c>
    </row>
    <row r="387" spans="2:23" ht="10.5" x14ac:dyDescent="0.25">
      <c r="B387" s="558" t="s">
        <v>370</v>
      </c>
      <c r="C387" s="559">
        <v>0.75</v>
      </c>
      <c r="D387" s="137"/>
      <c r="E387" s="86"/>
      <c r="F387" s="102"/>
      <c r="G387" s="93"/>
      <c r="H387" s="120"/>
      <c r="I387" s="139"/>
      <c r="J387" s="139"/>
      <c r="K387" s="139"/>
      <c r="L387" s="140"/>
      <c r="M387" s="140"/>
      <c r="N387" s="140"/>
      <c r="O387" s="140"/>
      <c r="P387" s="140"/>
      <c r="Q387" s="140"/>
      <c r="R387" s="140"/>
      <c r="S387" s="140"/>
      <c r="T387" s="140"/>
      <c r="U387" s="108"/>
      <c r="V387" s="123">
        <f t="shared" si="45"/>
        <v>0</v>
      </c>
      <c r="W387" s="123">
        <f t="shared" si="46"/>
        <v>0</v>
      </c>
    </row>
    <row r="388" spans="2:23" ht="10.5" x14ac:dyDescent="0.25">
      <c r="B388" s="558" t="s">
        <v>513</v>
      </c>
      <c r="C388" s="560">
        <v>1</v>
      </c>
      <c r="D388" s="137"/>
      <c r="E388" s="88"/>
      <c r="F388" s="102"/>
      <c r="G388" s="95"/>
      <c r="H388" s="120"/>
      <c r="I388" s="121"/>
      <c r="J388" s="121"/>
      <c r="K388" s="121"/>
      <c r="L388" s="122"/>
      <c r="M388" s="122"/>
      <c r="N388" s="122"/>
      <c r="O388" s="122"/>
      <c r="P388" s="122"/>
      <c r="Q388" s="122"/>
      <c r="R388" s="122"/>
      <c r="S388" s="122"/>
      <c r="T388" s="122"/>
      <c r="U388" s="108"/>
      <c r="V388" s="123">
        <f t="shared" si="45"/>
        <v>0</v>
      </c>
      <c r="W388" s="123">
        <f t="shared" si="46"/>
        <v>0</v>
      </c>
    </row>
    <row r="389" spans="2:23" ht="10.5" x14ac:dyDescent="0.25">
      <c r="B389" s="555" t="s">
        <v>359</v>
      </c>
      <c r="C389" s="560">
        <v>1.5</v>
      </c>
      <c r="D389" s="137"/>
      <c r="E389" s="88"/>
      <c r="F389" s="102"/>
      <c r="G389" s="95"/>
      <c r="H389" s="120"/>
      <c r="I389" s="121"/>
      <c r="J389" s="121"/>
      <c r="K389" s="121"/>
      <c r="L389" s="122"/>
      <c r="M389" s="122"/>
      <c r="N389" s="122"/>
      <c r="O389" s="122"/>
      <c r="P389" s="122"/>
      <c r="Q389" s="122"/>
      <c r="R389" s="122"/>
      <c r="S389" s="122"/>
      <c r="T389" s="122"/>
      <c r="U389" s="108"/>
      <c r="V389" s="123">
        <f t="shared" si="45"/>
        <v>0</v>
      </c>
      <c r="W389" s="123">
        <f t="shared" si="46"/>
        <v>0</v>
      </c>
    </row>
    <row r="390" spans="2:23" ht="10.5" x14ac:dyDescent="0.25">
      <c r="B390" s="474" t="s">
        <v>463</v>
      </c>
      <c r="C390" s="316"/>
      <c r="D390" s="137"/>
      <c r="E390" s="316"/>
      <c r="F390" s="102"/>
      <c r="G390" s="317"/>
      <c r="H390" s="120"/>
      <c r="I390" s="317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  <c r="U390" s="108"/>
      <c r="V390" s="317"/>
      <c r="W390" s="317"/>
    </row>
    <row r="391" spans="2:23" ht="10.5" x14ac:dyDescent="0.25">
      <c r="B391" s="473" t="s">
        <v>470</v>
      </c>
      <c r="C391" s="460">
        <v>0.85</v>
      </c>
      <c r="D391" s="137"/>
      <c r="E391" s="88"/>
      <c r="F391" s="102"/>
      <c r="G391" s="95"/>
      <c r="H391" s="120"/>
      <c r="I391" s="121"/>
      <c r="J391" s="121"/>
      <c r="K391" s="121"/>
      <c r="L391" s="122"/>
      <c r="M391" s="122"/>
      <c r="N391" s="122"/>
      <c r="O391" s="122"/>
      <c r="P391" s="122"/>
      <c r="Q391" s="122"/>
      <c r="R391" s="122"/>
      <c r="S391" s="122"/>
      <c r="T391" s="122"/>
      <c r="U391" s="108"/>
      <c r="V391" s="123">
        <f t="shared" si="45"/>
        <v>0</v>
      </c>
      <c r="W391" s="123">
        <f t="shared" ref="W391:W392" si="47">C391*G391+I391*$I$378+J391*$J$378+K391*$K$378+L391*$L$378+M391*$M$378+N391*$N$378+O391*$O$378+P391*$P$378+Q391*$Q$378+R391*$R$378+S391*$S$378+T391*$T$378</f>
        <v>0</v>
      </c>
    </row>
    <row r="392" spans="2:23" ht="10.5" x14ac:dyDescent="0.25">
      <c r="B392" s="473" t="s">
        <v>469</v>
      </c>
      <c r="C392" s="460">
        <v>1</v>
      </c>
      <c r="D392" s="137"/>
      <c r="E392" s="88"/>
      <c r="F392" s="102"/>
      <c r="G392" s="95"/>
      <c r="H392" s="120"/>
      <c r="I392" s="121"/>
      <c r="J392" s="121"/>
      <c r="K392" s="121"/>
      <c r="L392" s="122"/>
      <c r="M392" s="122"/>
      <c r="N392" s="122"/>
      <c r="O392" s="122"/>
      <c r="P392" s="122"/>
      <c r="Q392" s="122"/>
      <c r="R392" s="122"/>
      <c r="S392" s="122"/>
      <c r="T392" s="122"/>
      <c r="U392" s="108"/>
      <c r="V392" s="123">
        <f t="shared" si="45"/>
        <v>0</v>
      </c>
      <c r="W392" s="123">
        <f t="shared" si="47"/>
        <v>0</v>
      </c>
    </row>
    <row r="393" spans="2:23" ht="10.5" x14ac:dyDescent="0.25">
      <c r="B393" s="473" t="s">
        <v>571</v>
      </c>
      <c r="C393" s="316"/>
      <c r="D393" s="137"/>
      <c r="E393" s="316"/>
      <c r="F393" s="102"/>
      <c r="G393" s="317"/>
      <c r="H393" s="120"/>
      <c r="I393" s="317"/>
      <c r="J393" s="316"/>
      <c r="K393" s="316"/>
      <c r="L393" s="316"/>
      <c r="M393" s="316"/>
      <c r="N393" s="316"/>
      <c r="O393" s="316"/>
      <c r="P393" s="316"/>
      <c r="Q393" s="316"/>
      <c r="R393" s="316"/>
      <c r="S393" s="316"/>
      <c r="T393" s="316"/>
      <c r="U393" s="108"/>
      <c r="V393" s="317"/>
      <c r="W393" s="317"/>
    </row>
    <row r="394" spans="2:23" ht="10.5" x14ac:dyDescent="0.25">
      <c r="B394" s="561" t="s">
        <v>464</v>
      </c>
      <c r="C394" s="460">
        <v>1.3</v>
      </c>
      <c r="D394" s="137"/>
      <c r="E394" s="88"/>
      <c r="F394" s="102"/>
      <c r="G394" s="95"/>
      <c r="H394" s="120"/>
      <c r="I394" s="121"/>
      <c r="J394" s="121"/>
      <c r="K394" s="121"/>
      <c r="L394" s="122"/>
      <c r="M394" s="122"/>
      <c r="N394" s="122"/>
      <c r="O394" s="122"/>
      <c r="P394" s="122"/>
      <c r="Q394" s="122"/>
      <c r="R394" s="122"/>
      <c r="S394" s="122"/>
      <c r="T394" s="122"/>
      <c r="U394" s="108"/>
      <c r="V394" s="123">
        <f t="shared" si="45"/>
        <v>0</v>
      </c>
      <c r="W394" s="123">
        <f t="shared" ref="W394:W398" si="48">C394*G394+I394*$I$378+J394*$J$378+K394*$K$378+L394*$L$378+M394*$M$378+N394*$N$378+O394*$O$378+P394*$P$378+Q394*$Q$378+R394*$R$378+S394*$S$378+T394*$T$378</f>
        <v>0</v>
      </c>
    </row>
    <row r="395" spans="2:23" ht="10.5" x14ac:dyDescent="0.25">
      <c r="B395" s="561" t="s">
        <v>465</v>
      </c>
      <c r="C395" s="460">
        <v>1</v>
      </c>
      <c r="D395" s="137"/>
      <c r="E395" s="88"/>
      <c r="F395" s="102"/>
      <c r="G395" s="95"/>
      <c r="H395" s="120"/>
      <c r="I395" s="121"/>
      <c r="J395" s="121"/>
      <c r="K395" s="121"/>
      <c r="L395" s="122"/>
      <c r="M395" s="122"/>
      <c r="N395" s="122"/>
      <c r="O395" s="122"/>
      <c r="P395" s="122"/>
      <c r="Q395" s="122"/>
      <c r="R395" s="122"/>
      <c r="S395" s="122"/>
      <c r="T395" s="122"/>
      <c r="U395" s="108"/>
      <c r="V395" s="123">
        <f t="shared" si="45"/>
        <v>0</v>
      </c>
      <c r="W395" s="123">
        <f t="shared" si="48"/>
        <v>0</v>
      </c>
    </row>
    <row r="396" spans="2:23" ht="10.5" x14ac:dyDescent="0.25">
      <c r="B396" s="561" t="s">
        <v>466</v>
      </c>
      <c r="C396" s="460">
        <v>0.8</v>
      </c>
      <c r="D396" s="137"/>
      <c r="E396" s="88"/>
      <c r="F396" s="102"/>
      <c r="G396" s="95"/>
      <c r="H396" s="120"/>
      <c r="I396" s="121"/>
      <c r="J396" s="121"/>
      <c r="K396" s="121"/>
      <c r="L396" s="122"/>
      <c r="M396" s="122"/>
      <c r="N396" s="122"/>
      <c r="O396" s="122"/>
      <c r="P396" s="122"/>
      <c r="Q396" s="122"/>
      <c r="R396" s="122"/>
      <c r="S396" s="122"/>
      <c r="T396" s="122"/>
      <c r="U396" s="108"/>
      <c r="V396" s="123">
        <f t="shared" si="45"/>
        <v>0</v>
      </c>
      <c r="W396" s="123">
        <f t="shared" si="48"/>
        <v>0</v>
      </c>
    </row>
    <row r="397" spans="2:23" ht="10.5" x14ac:dyDescent="0.25">
      <c r="B397" s="561" t="s">
        <v>467</v>
      </c>
      <c r="C397" s="460">
        <v>1</v>
      </c>
      <c r="D397" s="137"/>
      <c r="E397" s="88"/>
      <c r="F397" s="102"/>
      <c r="G397" s="95"/>
      <c r="H397" s="120"/>
      <c r="I397" s="121"/>
      <c r="J397" s="121"/>
      <c r="K397" s="121"/>
      <c r="L397" s="122"/>
      <c r="M397" s="122"/>
      <c r="N397" s="122"/>
      <c r="O397" s="122"/>
      <c r="P397" s="122"/>
      <c r="Q397" s="122"/>
      <c r="R397" s="122"/>
      <c r="S397" s="122"/>
      <c r="T397" s="122"/>
      <c r="U397" s="108"/>
      <c r="V397" s="123">
        <f t="shared" si="45"/>
        <v>0</v>
      </c>
      <c r="W397" s="123">
        <f t="shared" si="48"/>
        <v>0</v>
      </c>
    </row>
    <row r="398" spans="2:23" ht="10.5" x14ac:dyDescent="0.25">
      <c r="B398" s="561" t="s">
        <v>468</v>
      </c>
      <c r="C398" s="460">
        <v>1</v>
      </c>
      <c r="D398" s="137"/>
      <c r="E398" s="88"/>
      <c r="F398" s="102"/>
      <c r="G398" s="95"/>
      <c r="H398" s="120"/>
      <c r="I398" s="121"/>
      <c r="J398" s="121"/>
      <c r="K398" s="121"/>
      <c r="L398" s="122"/>
      <c r="M398" s="122"/>
      <c r="N398" s="122"/>
      <c r="O398" s="122"/>
      <c r="P398" s="122"/>
      <c r="Q398" s="122"/>
      <c r="R398" s="122"/>
      <c r="S398" s="122"/>
      <c r="T398" s="122"/>
      <c r="U398" s="108"/>
      <c r="V398" s="123">
        <f t="shared" si="45"/>
        <v>0</v>
      </c>
      <c r="W398" s="123">
        <f t="shared" si="48"/>
        <v>0</v>
      </c>
    </row>
    <row r="399" spans="2:23" ht="10.5" x14ac:dyDescent="0.25">
      <c r="B399" s="124"/>
      <c r="C399" s="125"/>
      <c r="D399" s="126"/>
      <c r="E399" s="127"/>
      <c r="F399" s="102"/>
      <c r="G399" s="125"/>
      <c r="H399" s="102"/>
      <c r="I399" s="128"/>
      <c r="J399" s="128"/>
      <c r="K399" s="128"/>
      <c r="L399" s="280"/>
      <c r="M399" s="597"/>
      <c r="N399" s="567"/>
      <c r="O399" s="567"/>
      <c r="P399" s="567"/>
      <c r="Q399" s="280"/>
      <c r="R399" s="567"/>
      <c r="S399" s="597"/>
      <c r="T399" s="280"/>
      <c r="U399" s="108"/>
      <c r="V399" s="101"/>
      <c r="W399" s="101"/>
    </row>
    <row r="400" spans="2:23" s="109" customFormat="1" ht="10.5" x14ac:dyDescent="0.25">
      <c r="B400" s="129" t="s">
        <v>349</v>
      </c>
      <c r="C400" s="130" t="s">
        <v>52</v>
      </c>
      <c r="D400" s="131"/>
      <c r="E400" s="85">
        <f>SUM(V381:V398)</f>
        <v>0</v>
      </c>
      <c r="F400" s="111"/>
      <c r="G400" s="132"/>
      <c r="H400" s="111"/>
      <c r="I400" s="133"/>
      <c r="J400" s="133"/>
      <c r="K400" s="133"/>
      <c r="L400" s="107"/>
      <c r="M400" s="107"/>
      <c r="N400" s="107"/>
      <c r="O400" s="107"/>
      <c r="P400" s="107"/>
      <c r="Q400" s="107"/>
      <c r="R400" s="107"/>
      <c r="S400" s="107"/>
      <c r="T400" s="107"/>
      <c r="U400" s="281"/>
      <c r="V400" s="134"/>
      <c r="W400" s="134"/>
    </row>
    <row r="401" spans="1:25" s="109" customFormat="1" ht="10.5" x14ac:dyDescent="0.25">
      <c r="B401" s="129" t="s">
        <v>350</v>
      </c>
      <c r="C401" s="130" t="s">
        <v>53</v>
      </c>
      <c r="D401" s="131"/>
      <c r="E401" s="85">
        <f>SUM(W381:W398)</f>
        <v>0</v>
      </c>
      <c r="F401" s="111"/>
      <c r="G401" s="132"/>
      <c r="H401" s="111"/>
      <c r="I401" s="155"/>
      <c r="J401" s="155"/>
      <c r="K401" s="155"/>
      <c r="L401" s="279"/>
      <c r="M401" s="596"/>
      <c r="N401" s="568"/>
      <c r="O401" s="568"/>
      <c r="P401" s="568"/>
      <c r="Q401" s="279"/>
      <c r="R401" s="568"/>
      <c r="S401" s="596"/>
      <c r="T401" s="279"/>
      <c r="U401" s="206"/>
      <c r="V401" s="91"/>
      <c r="W401" s="91"/>
      <c r="X401" s="82"/>
      <c r="Y401" s="155"/>
    </row>
    <row r="404" spans="1:25" s="82" customFormat="1" ht="15" customHeight="1" x14ac:dyDescent="0.25">
      <c r="B404" s="416" t="s">
        <v>595</v>
      </c>
      <c r="C404" s="179"/>
      <c r="D404" s="178"/>
      <c r="E404" s="227"/>
      <c r="F404" s="178"/>
      <c r="G404" s="179"/>
      <c r="H404" s="178"/>
      <c r="I404" s="158"/>
      <c r="J404" s="158"/>
      <c r="K404" s="158"/>
      <c r="L404" s="158"/>
      <c r="M404" s="158"/>
      <c r="N404" s="158"/>
      <c r="O404" s="158"/>
      <c r="P404" s="158"/>
      <c r="Q404" s="104"/>
      <c r="R404" s="104"/>
      <c r="S404" s="104"/>
      <c r="T404" s="104"/>
      <c r="U404" s="104"/>
      <c r="V404" s="104"/>
      <c r="W404" s="104"/>
    </row>
    <row r="405" spans="1:25" s="82" customFormat="1" ht="7.5" customHeight="1" x14ac:dyDescent="0.25">
      <c r="A405" s="81"/>
      <c r="B405" s="100"/>
      <c r="C405" s="101"/>
      <c r="D405" s="102"/>
      <c r="E405" s="103"/>
      <c r="F405" s="102"/>
      <c r="G405" s="101"/>
      <c r="H405" s="102"/>
      <c r="I405" s="281"/>
      <c r="J405" s="562"/>
      <c r="K405" s="562"/>
      <c r="L405" s="281"/>
      <c r="M405" s="598"/>
      <c r="N405" s="562"/>
      <c r="O405" s="562"/>
      <c r="P405" s="562"/>
      <c r="Q405" s="104"/>
      <c r="R405" s="104"/>
      <c r="S405" s="104"/>
      <c r="T405" s="104"/>
      <c r="U405" s="104"/>
      <c r="V405" s="104"/>
      <c r="W405" s="104"/>
    </row>
    <row r="406" spans="1:25" s="82" customFormat="1" ht="10.5" x14ac:dyDescent="0.25">
      <c r="A406" s="81"/>
      <c r="B406" s="100"/>
      <c r="C406" s="105" t="s">
        <v>539</v>
      </c>
      <c r="D406" s="102"/>
      <c r="E406" s="103"/>
      <c r="F406" s="102"/>
      <c r="G406" s="101"/>
      <c r="H406" s="102"/>
      <c r="I406" s="281"/>
      <c r="J406" s="562"/>
      <c r="K406" s="562"/>
      <c r="L406" s="281"/>
      <c r="M406" s="598"/>
      <c r="N406" s="562"/>
      <c r="O406" s="562"/>
      <c r="P406" s="562"/>
      <c r="Q406" s="104"/>
      <c r="R406" s="104"/>
      <c r="S406" s="104"/>
      <c r="T406" s="104"/>
      <c r="U406" s="104"/>
      <c r="V406" s="104"/>
      <c r="W406" s="104"/>
    </row>
    <row r="407" spans="1:25" s="167" customFormat="1" ht="15" customHeight="1" x14ac:dyDescent="0.35">
      <c r="B407" s="168" t="s">
        <v>2</v>
      </c>
      <c r="C407" s="169">
        <f>'Individu Form 2D ATMR Kredit'!H111+'Individu Form 2D ATMR Kredit'!H112</f>
        <v>0</v>
      </c>
      <c r="D407" s="170"/>
      <c r="E407" s="171"/>
      <c r="F407" s="170"/>
      <c r="G407" s="172"/>
      <c r="H407" s="170"/>
      <c r="I407" s="173"/>
      <c r="J407" s="173"/>
      <c r="K407" s="173"/>
      <c r="L407" s="174"/>
      <c r="M407" s="174"/>
      <c r="N407" s="174"/>
      <c r="O407" s="174"/>
      <c r="P407" s="174"/>
      <c r="Q407" s="174"/>
      <c r="R407" s="174"/>
      <c r="S407" s="174"/>
      <c r="T407" s="174"/>
      <c r="U407" s="175"/>
      <c r="V407" s="172"/>
      <c r="W407" s="172"/>
    </row>
    <row r="408" spans="1:25" ht="9.9" customHeight="1" x14ac:dyDescent="0.25">
      <c r="B408" s="100"/>
      <c r="C408" s="101"/>
      <c r="D408" s="102"/>
      <c r="E408" s="103"/>
      <c r="F408" s="102"/>
      <c r="G408" s="101"/>
      <c r="H408" s="102"/>
      <c r="I408" s="713"/>
      <c r="J408" s="713"/>
      <c r="K408" s="713"/>
      <c r="L408" s="707"/>
      <c r="M408" s="598"/>
      <c r="N408" s="562"/>
      <c r="O408" s="562"/>
      <c r="P408" s="562"/>
      <c r="Q408" s="107"/>
      <c r="R408" s="107"/>
      <c r="S408" s="107"/>
      <c r="T408" s="107"/>
      <c r="U408" s="108"/>
      <c r="V408" s="101"/>
      <c r="W408" s="101"/>
    </row>
    <row r="409" spans="1:25" s="109" customFormat="1" ht="24.75" customHeight="1" x14ac:dyDescent="0.25">
      <c r="B409" s="708" t="s">
        <v>345</v>
      </c>
      <c r="C409" s="705" t="s">
        <v>346</v>
      </c>
      <c r="D409" s="110"/>
      <c r="E409" s="705" t="s">
        <v>2</v>
      </c>
      <c r="F409" s="111"/>
      <c r="G409" s="705" t="s">
        <v>395</v>
      </c>
      <c r="H409" s="112"/>
      <c r="I409" s="710" t="s">
        <v>396</v>
      </c>
      <c r="J409" s="711"/>
      <c r="K409" s="711"/>
      <c r="L409" s="711"/>
      <c r="M409" s="711"/>
      <c r="N409" s="711"/>
      <c r="O409" s="711"/>
      <c r="P409" s="711"/>
      <c r="Q409" s="711"/>
      <c r="R409" s="711"/>
      <c r="S409" s="711"/>
      <c r="T409" s="712"/>
      <c r="U409" s="281"/>
      <c r="V409" s="705" t="s">
        <v>421</v>
      </c>
      <c r="W409" s="705" t="s">
        <v>411</v>
      </c>
    </row>
    <row r="410" spans="1:25" s="109" customFormat="1" ht="10.5" x14ac:dyDescent="0.25">
      <c r="B410" s="709"/>
      <c r="C410" s="706"/>
      <c r="D410" s="110"/>
      <c r="E410" s="706"/>
      <c r="F410" s="111"/>
      <c r="G410" s="706"/>
      <c r="H410" s="113"/>
      <c r="I410" s="114">
        <v>0</v>
      </c>
      <c r="J410" s="114">
        <v>0.1</v>
      </c>
      <c r="K410" s="114">
        <v>0.15</v>
      </c>
      <c r="L410" s="114">
        <v>0.2</v>
      </c>
      <c r="M410" s="114">
        <v>0.25</v>
      </c>
      <c r="N410" s="114">
        <v>0.3</v>
      </c>
      <c r="O410" s="114">
        <v>0.35</v>
      </c>
      <c r="P410" s="114">
        <v>0.4</v>
      </c>
      <c r="Q410" s="114">
        <v>0.5</v>
      </c>
      <c r="R410" s="114">
        <v>0.75</v>
      </c>
      <c r="S410" s="114">
        <v>0.85</v>
      </c>
      <c r="T410" s="114">
        <v>1</v>
      </c>
      <c r="U410" s="281"/>
      <c r="V410" s="706"/>
      <c r="W410" s="706"/>
    </row>
    <row r="411" spans="1:25" s="109" customFormat="1" ht="15" customHeight="1" x14ac:dyDescent="0.25">
      <c r="B411" s="115" t="s">
        <v>540</v>
      </c>
      <c r="C411" s="116" t="s">
        <v>541</v>
      </c>
      <c r="D411" s="200"/>
      <c r="E411" s="116" t="s">
        <v>542</v>
      </c>
      <c r="F411" s="210"/>
      <c r="G411" s="116" t="s">
        <v>544</v>
      </c>
      <c r="H411" s="247"/>
      <c r="I411" s="117" t="s">
        <v>545</v>
      </c>
      <c r="J411" s="117" t="s">
        <v>546</v>
      </c>
      <c r="K411" s="117" t="s">
        <v>547</v>
      </c>
      <c r="L411" s="117" t="s">
        <v>548</v>
      </c>
      <c r="M411" s="117" t="s">
        <v>549</v>
      </c>
      <c r="N411" s="117" t="s">
        <v>557</v>
      </c>
      <c r="O411" s="117" t="s">
        <v>550</v>
      </c>
      <c r="P411" s="117" t="s">
        <v>559</v>
      </c>
      <c r="Q411" s="117" t="s">
        <v>560</v>
      </c>
      <c r="R411" s="117" t="s">
        <v>561</v>
      </c>
      <c r="S411" s="116" t="s">
        <v>621</v>
      </c>
      <c r="T411" s="116" t="s">
        <v>622</v>
      </c>
      <c r="U411" s="562"/>
      <c r="V411" s="116" t="s">
        <v>623</v>
      </c>
      <c r="W411" s="116" t="s">
        <v>624</v>
      </c>
    </row>
    <row r="412" spans="1:25" s="109" customFormat="1" ht="21" x14ac:dyDescent="0.25">
      <c r="B412" s="475" t="s">
        <v>471</v>
      </c>
      <c r="C412" s="456">
        <v>1</v>
      </c>
      <c r="D412" s="200"/>
      <c r="E412" s="88"/>
      <c r="F412" s="102"/>
      <c r="G412" s="95"/>
      <c r="H412" s="120"/>
      <c r="I412" s="121"/>
      <c r="J412" s="121"/>
      <c r="K412" s="121"/>
      <c r="L412" s="122"/>
      <c r="M412" s="122"/>
      <c r="N412" s="122"/>
      <c r="O412" s="122"/>
      <c r="P412" s="122"/>
      <c r="Q412" s="122"/>
      <c r="R412" s="122"/>
      <c r="S412" s="122"/>
      <c r="T412" s="122"/>
      <c r="U412" s="225"/>
      <c r="V412" s="123">
        <f t="shared" ref="V412:V415" si="49">C410*E412</f>
        <v>0</v>
      </c>
      <c r="W412" s="123">
        <f>C412*G412+I412*$I$410+J412*$J$410+K412*$K$410+L412*$L$410+M412*$M$410+N412*$N$410+O412*$O$410+P412*$P$410+Q412*$Q$410+R412*$R$410+S412*$S$410+T412*$T$410</f>
        <v>0</v>
      </c>
    </row>
    <row r="413" spans="1:25" s="109" customFormat="1" ht="15" customHeight="1" x14ac:dyDescent="0.25">
      <c r="B413" s="461" t="s">
        <v>472</v>
      </c>
      <c r="C413" s="316"/>
      <c r="D413" s="137"/>
      <c r="E413" s="316"/>
      <c r="F413" s="102"/>
      <c r="G413" s="317"/>
      <c r="H413" s="120"/>
      <c r="I413" s="317"/>
      <c r="J413" s="316"/>
      <c r="K413" s="316"/>
      <c r="L413" s="316"/>
      <c r="M413" s="316"/>
      <c r="N413" s="316"/>
      <c r="O413" s="316"/>
      <c r="P413" s="316"/>
      <c r="Q413" s="316"/>
      <c r="R413" s="316"/>
      <c r="S413" s="316"/>
      <c r="T413" s="316"/>
      <c r="U413" s="108"/>
      <c r="V413" s="317"/>
      <c r="W413" s="317"/>
    </row>
    <row r="414" spans="1:25" ht="15" customHeight="1" x14ac:dyDescent="0.25">
      <c r="B414" s="473" t="s">
        <v>505</v>
      </c>
      <c r="C414" s="456">
        <v>0.5</v>
      </c>
      <c r="D414" s="137"/>
      <c r="E414" s="88"/>
      <c r="F414" s="102"/>
      <c r="G414" s="95"/>
      <c r="H414" s="120"/>
      <c r="I414" s="121"/>
      <c r="J414" s="121"/>
      <c r="K414" s="121"/>
      <c r="L414" s="122"/>
      <c r="M414" s="122"/>
      <c r="N414" s="122"/>
      <c r="O414" s="122"/>
      <c r="P414" s="122"/>
      <c r="Q414" s="122"/>
      <c r="R414" s="122"/>
      <c r="S414" s="122"/>
      <c r="T414" s="122"/>
      <c r="U414" s="108"/>
      <c r="V414" s="123">
        <f t="shared" si="49"/>
        <v>0</v>
      </c>
      <c r="W414" s="123">
        <f t="shared" ref="W414:W416" si="50">C414*G414+I414*$I$410+J414*$J$410+K414*$K$410+L414*$L$410+M414*$M$410+N414*$N$410+O414*$O$410+P414*$P$410+Q414*$Q$410+R414*$R$410+S414*$S$410+T414*$T$410</f>
        <v>0</v>
      </c>
    </row>
    <row r="415" spans="1:25" ht="15" customHeight="1" x14ac:dyDescent="0.25">
      <c r="B415" s="473" t="s">
        <v>474</v>
      </c>
      <c r="C415" s="456">
        <v>1</v>
      </c>
      <c r="D415" s="137"/>
      <c r="E415" s="88"/>
      <c r="F415" s="102"/>
      <c r="G415" s="95"/>
      <c r="H415" s="120"/>
      <c r="I415" s="121"/>
      <c r="J415" s="121"/>
      <c r="K415" s="121"/>
      <c r="L415" s="122"/>
      <c r="M415" s="122"/>
      <c r="N415" s="122"/>
      <c r="O415" s="122"/>
      <c r="P415" s="122"/>
      <c r="Q415" s="122"/>
      <c r="R415" s="122"/>
      <c r="S415" s="122"/>
      <c r="T415" s="122"/>
      <c r="U415" s="108"/>
      <c r="V415" s="123">
        <f t="shared" si="49"/>
        <v>0</v>
      </c>
      <c r="W415" s="123">
        <f t="shared" si="50"/>
        <v>0</v>
      </c>
    </row>
    <row r="416" spans="1:25" ht="15" customHeight="1" x14ac:dyDescent="0.25">
      <c r="B416" s="473" t="s">
        <v>473</v>
      </c>
      <c r="C416" s="456">
        <v>1.5</v>
      </c>
      <c r="D416" s="137"/>
      <c r="E416" s="88"/>
      <c r="F416" s="102"/>
      <c r="G416" s="95"/>
      <c r="H416" s="120"/>
      <c r="I416" s="121"/>
      <c r="J416" s="121"/>
      <c r="K416" s="121"/>
      <c r="L416" s="122"/>
      <c r="M416" s="122"/>
      <c r="N416" s="122"/>
      <c r="O416" s="122"/>
      <c r="P416" s="122"/>
      <c r="Q416" s="122"/>
      <c r="R416" s="122"/>
      <c r="S416" s="122"/>
      <c r="T416" s="122"/>
      <c r="U416" s="108"/>
      <c r="V416" s="123">
        <f>C414*E416</f>
        <v>0</v>
      </c>
      <c r="W416" s="123">
        <f t="shared" si="50"/>
        <v>0</v>
      </c>
    </row>
    <row r="417" spans="1:25" ht="9.9" customHeight="1" x14ac:dyDescent="0.25">
      <c r="B417" s="154"/>
      <c r="C417" s="101"/>
      <c r="D417" s="102"/>
      <c r="E417" s="103"/>
      <c r="F417" s="102"/>
      <c r="G417" s="101"/>
      <c r="H417" s="102"/>
      <c r="I417" s="128"/>
      <c r="J417" s="128"/>
      <c r="K417" s="128"/>
      <c r="L417" s="280"/>
      <c r="M417" s="597"/>
      <c r="N417" s="567"/>
      <c r="O417" s="567"/>
      <c r="P417" s="567"/>
      <c r="Q417" s="280"/>
      <c r="R417" s="567"/>
      <c r="S417" s="597"/>
      <c r="T417" s="280"/>
      <c r="U417" s="108"/>
      <c r="V417" s="101"/>
      <c r="W417" s="101"/>
    </row>
    <row r="418" spans="1:25" s="155" customFormat="1" ht="15" customHeight="1" x14ac:dyDescent="0.25">
      <c r="B418" s="129" t="s">
        <v>349</v>
      </c>
      <c r="C418" s="130" t="s">
        <v>52</v>
      </c>
      <c r="D418" s="131"/>
      <c r="E418" s="85">
        <f>SUM(V412,V414:V416)</f>
        <v>0</v>
      </c>
      <c r="F418" s="131"/>
      <c r="G418" s="91"/>
      <c r="H418" s="131"/>
      <c r="I418" s="156"/>
      <c r="J418" s="156"/>
      <c r="K418" s="156"/>
      <c r="L418" s="157"/>
      <c r="M418" s="157"/>
      <c r="N418" s="157"/>
      <c r="O418" s="157"/>
      <c r="P418" s="157"/>
      <c r="Q418" s="157"/>
      <c r="R418" s="157"/>
      <c r="S418" s="157"/>
      <c r="T418" s="157"/>
      <c r="U418" s="158"/>
      <c r="V418" s="91"/>
      <c r="W418" s="91"/>
    </row>
    <row r="419" spans="1:25" s="155" customFormat="1" ht="15" customHeight="1" x14ac:dyDescent="0.25">
      <c r="B419" s="129" t="s">
        <v>350</v>
      </c>
      <c r="C419" s="130" t="s">
        <v>53</v>
      </c>
      <c r="D419" s="131"/>
      <c r="E419" s="85">
        <f>SUM(W412,W414:W416)</f>
        <v>0</v>
      </c>
      <c r="F419" s="131"/>
      <c r="G419" s="91"/>
      <c r="H419" s="131"/>
      <c r="I419" s="156"/>
      <c r="J419" s="156"/>
      <c r="K419" s="156"/>
      <c r="L419" s="157"/>
      <c r="M419" s="157"/>
      <c r="N419" s="157"/>
      <c r="O419" s="157"/>
      <c r="P419" s="157"/>
      <c r="Q419" s="157"/>
      <c r="R419" s="157"/>
      <c r="S419" s="157"/>
      <c r="T419" s="157"/>
      <c r="U419" s="158"/>
      <c r="V419" s="91"/>
      <c r="W419" s="91"/>
    </row>
    <row r="420" spans="1:25" ht="15" customHeight="1" x14ac:dyDescent="0.35">
      <c r="W420" s="209"/>
    </row>
    <row r="421" spans="1:25" ht="15" customHeight="1" x14ac:dyDescent="0.35">
      <c r="W421" s="209"/>
    </row>
    <row r="422" spans="1:25" s="99" customFormat="1" ht="15.5" x14ac:dyDescent="0.35">
      <c r="A422" s="595" t="s">
        <v>527</v>
      </c>
      <c r="B422" s="686" t="s">
        <v>504</v>
      </c>
      <c r="C422" s="686"/>
      <c r="D422" s="686"/>
      <c r="E422" s="686"/>
      <c r="F422" s="686"/>
      <c r="G422" s="686"/>
      <c r="H422" s="686"/>
      <c r="I422" s="686"/>
      <c r="J422" s="686"/>
      <c r="K422" s="686"/>
      <c r="L422" s="686"/>
      <c r="M422" s="686"/>
      <c r="N422" s="686"/>
      <c r="O422" s="686"/>
      <c r="P422" s="686"/>
      <c r="Q422" s="686"/>
      <c r="R422" s="686"/>
      <c r="S422" s="686"/>
      <c r="T422" s="686"/>
      <c r="U422" s="686"/>
      <c r="V422" s="686"/>
      <c r="W422" s="686"/>
    </row>
    <row r="423" spans="1:25" s="99" customFormat="1" ht="17.25" customHeight="1" x14ac:dyDescent="0.3">
      <c r="A423" s="290"/>
      <c r="B423" s="414" t="s">
        <v>596</v>
      </c>
      <c r="C423" s="417"/>
      <c r="D423" s="418"/>
      <c r="E423" s="419"/>
      <c r="F423" s="418"/>
      <c r="G423" s="417"/>
      <c r="H423" s="418"/>
      <c r="I423" s="420"/>
      <c r="J423" s="565"/>
      <c r="K423" s="565"/>
      <c r="L423" s="420"/>
      <c r="M423" s="603"/>
      <c r="N423" s="565"/>
      <c r="O423" s="565"/>
      <c r="P423" s="565"/>
      <c r="Q423" s="421"/>
      <c r="R423" s="421"/>
      <c r="S423" s="421"/>
      <c r="T423" s="421"/>
      <c r="U423" s="421"/>
      <c r="V423" s="421"/>
      <c r="W423" s="421"/>
    </row>
    <row r="424" spans="1:25" s="82" customFormat="1" ht="7.5" customHeight="1" x14ac:dyDescent="0.25">
      <c r="A424" s="81"/>
      <c r="B424" s="100"/>
      <c r="C424" s="101"/>
      <c r="D424" s="102"/>
      <c r="E424" s="103"/>
      <c r="F424" s="102"/>
      <c r="G424" s="101"/>
      <c r="H424" s="102"/>
      <c r="I424" s="281"/>
      <c r="J424" s="562"/>
      <c r="K424" s="562"/>
      <c r="L424" s="281"/>
      <c r="M424" s="598"/>
      <c r="N424" s="562"/>
      <c r="O424" s="562"/>
      <c r="P424" s="562"/>
      <c r="Q424" s="104"/>
      <c r="R424" s="104"/>
      <c r="S424" s="104"/>
      <c r="T424" s="104"/>
      <c r="U424" s="104"/>
      <c r="V424" s="104"/>
      <c r="W424" s="104"/>
    </row>
    <row r="425" spans="1:25" ht="21.5" thickBot="1" x14ac:dyDescent="0.3">
      <c r="B425" s="176"/>
      <c r="C425" s="177" t="s">
        <v>338</v>
      </c>
      <c r="D425" s="102"/>
      <c r="E425" s="103"/>
      <c r="F425" s="102"/>
      <c r="G425" s="101"/>
      <c r="H425" s="102"/>
      <c r="I425" s="281"/>
      <c r="J425" s="562"/>
      <c r="K425" s="562"/>
      <c r="L425" s="281"/>
      <c r="M425" s="598"/>
      <c r="N425" s="562"/>
      <c r="O425" s="562"/>
      <c r="P425" s="562"/>
      <c r="Q425" s="107"/>
      <c r="R425" s="107"/>
      <c r="S425" s="107"/>
      <c r="T425" s="107"/>
      <c r="U425" s="108"/>
      <c r="V425" s="101"/>
      <c r="W425" s="101"/>
    </row>
    <row r="426" spans="1:25" ht="10.5" x14ac:dyDescent="0.25">
      <c r="B426" s="176"/>
      <c r="C426" s="105" t="s">
        <v>539</v>
      </c>
      <c r="D426" s="102"/>
      <c r="E426" s="103"/>
      <c r="F426" s="102"/>
      <c r="G426" s="101"/>
      <c r="H426" s="102"/>
      <c r="I426" s="281"/>
      <c r="J426" s="562"/>
      <c r="K426" s="562"/>
      <c r="L426" s="281"/>
      <c r="M426" s="598"/>
      <c r="N426" s="562"/>
      <c r="O426" s="562"/>
      <c r="P426" s="562"/>
      <c r="Q426" s="107"/>
      <c r="R426" s="107"/>
      <c r="S426" s="107"/>
      <c r="T426" s="107"/>
      <c r="U426" s="108"/>
      <c r="V426" s="101"/>
      <c r="W426" s="101"/>
      <c r="Y426" s="265" t="s">
        <v>385</v>
      </c>
    </row>
    <row r="427" spans="1:25" ht="10.5" x14ac:dyDescent="0.25">
      <c r="B427" s="106" t="s">
        <v>336</v>
      </c>
      <c r="C427" s="92">
        <f>'Individu Form 2D ATMR Kredit'!H135</f>
        <v>0</v>
      </c>
      <c r="D427" s="102"/>
      <c r="E427" s="91"/>
      <c r="F427" s="178"/>
      <c r="G427" s="179"/>
      <c r="H427" s="102"/>
      <c r="I427" s="128"/>
      <c r="J427" s="128"/>
      <c r="K427" s="128"/>
      <c r="L427" s="280"/>
      <c r="M427" s="597"/>
      <c r="N427" s="567"/>
      <c r="O427" s="567"/>
      <c r="P427" s="567"/>
      <c r="Q427" s="280"/>
      <c r="R427" s="567"/>
      <c r="S427" s="597"/>
      <c r="T427" s="280"/>
      <c r="U427" s="108"/>
      <c r="V427" s="101"/>
      <c r="W427" s="101"/>
      <c r="Y427" s="263" t="s">
        <v>551</v>
      </c>
    </row>
    <row r="428" spans="1:25" ht="10.5" x14ac:dyDescent="0.25">
      <c r="B428" s="106" t="s">
        <v>360</v>
      </c>
      <c r="C428" s="92">
        <f>'Individu Form 2D ATMR Kredit'!H162</f>
        <v>0</v>
      </c>
      <c r="D428" s="102"/>
      <c r="E428" s="180"/>
      <c r="F428" s="178"/>
      <c r="G428" s="179"/>
      <c r="H428" s="102"/>
      <c r="I428" s="128"/>
      <c r="J428" s="128"/>
      <c r="K428" s="128"/>
      <c r="L428" s="280"/>
      <c r="M428" s="597"/>
      <c r="N428" s="567"/>
      <c r="O428" s="567"/>
      <c r="P428" s="567"/>
      <c r="Q428" s="280"/>
      <c r="R428" s="567"/>
      <c r="S428" s="597"/>
      <c r="T428" s="280"/>
      <c r="U428" s="108"/>
      <c r="V428" s="101"/>
      <c r="W428" s="101"/>
      <c r="Y428" s="263" t="s">
        <v>554</v>
      </c>
    </row>
    <row r="429" spans="1:25" ht="9.9" customHeight="1" thickBot="1" x14ac:dyDescent="0.3">
      <c r="B429" s="181"/>
      <c r="C429" s="182"/>
      <c r="D429" s="102"/>
      <c r="E429" s="180"/>
      <c r="F429" s="178"/>
      <c r="G429" s="179"/>
      <c r="H429" s="102"/>
      <c r="I429" s="128"/>
      <c r="J429" s="128"/>
      <c r="K429" s="128"/>
      <c r="L429" s="567"/>
      <c r="M429" s="597"/>
      <c r="N429" s="567"/>
      <c r="O429" s="567"/>
      <c r="P429" s="567"/>
      <c r="Q429" s="567"/>
      <c r="R429" s="567"/>
      <c r="S429" s="597"/>
      <c r="T429" s="567"/>
      <c r="U429" s="108"/>
      <c r="V429" s="101"/>
      <c r="W429" s="101"/>
      <c r="X429" s="357"/>
      <c r="Y429" s="609" t="s">
        <v>558</v>
      </c>
    </row>
    <row r="430" spans="1:25" s="155" customFormat="1" ht="21" x14ac:dyDescent="0.25">
      <c r="B430" s="183" t="s">
        <v>397</v>
      </c>
      <c r="C430" s="184" t="s">
        <v>338</v>
      </c>
      <c r="D430" s="131"/>
      <c r="E430" s="185" t="s">
        <v>361</v>
      </c>
      <c r="F430" s="131"/>
      <c r="G430" s="268" t="s">
        <v>387</v>
      </c>
      <c r="H430" s="131"/>
      <c r="I430" s="605"/>
      <c r="J430" s="605"/>
      <c r="K430" s="605"/>
      <c r="L430" s="605"/>
      <c r="M430" s="605"/>
      <c r="N430" s="605"/>
      <c r="O430" s="605"/>
      <c r="P430" s="605"/>
      <c r="Q430" s="605"/>
      <c r="R430" s="605"/>
      <c r="S430" s="605"/>
      <c r="T430" s="605"/>
      <c r="U430" s="562"/>
      <c r="V430" s="605"/>
      <c r="W430" s="605"/>
      <c r="X430" s="241"/>
    </row>
    <row r="431" spans="1:25" s="188" customFormat="1" ht="10.5" x14ac:dyDescent="0.25">
      <c r="B431" s="186" t="s">
        <v>540</v>
      </c>
      <c r="C431" s="187" t="s">
        <v>541</v>
      </c>
      <c r="D431" s="158"/>
      <c r="E431" s="130" t="s">
        <v>542</v>
      </c>
      <c r="F431" s="158"/>
      <c r="G431" s="130" t="s">
        <v>544</v>
      </c>
      <c r="H431" s="158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8"/>
      <c r="V431" s="91"/>
      <c r="W431" s="91"/>
      <c r="X431" s="566"/>
    </row>
    <row r="432" spans="1:25" ht="10.5" x14ac:dyDescent="0.25">
      <c r="B432" s="165" t="s">
        <v>490</v>
      </c>
      <c r="C432" s="94"/>
      <c r="D432" s="102"/>
      <c r="E432" s="141">
        <v>0.1</v>
      </c>
      <c r="F432" s="102"/>
      <c r="G432" s="189">
        <f t="shared" ref="G432:G436" si="51">E432*C432</f>
        <v>0</v>
      </c>
      <c r="H432" s="102"/>
      <c r="I432" s="128"/>
      <c r="J432" s="128"/>
      <c r="K432" s="128"/>
      <c r="L432" s="567"/>
      <c r="M432" s="597"/>
      <c r="N432" s="567"/>
      <c r="O432" s="567"/>
      <c r="P432" s="567"/>
      <c r="Q432" s="567"/>
      <c r="R432" s="567"/>
      <c r="S432" s="597"/>
      <c r="T432" s="567"/>
      <c r="U432" s="108"/>
      <c r="V432" s="101"/>
      <c r="W432" s="101"/>
      <c r="X432" s="357"/>
    </row>
    <row r="433" spans="2:24" ht="10.5" x14ac:dyDescent="0.25">
      <c r="B433" s="165" t="s">
        <v>491</v>
      </c>
      <c r="C433" s="94"/>
      <c r="D433" s="102"/>
      <c r="E433" s="141">
        <v>0.2</v>
      </c>
      <c r="F433" s="102"/>
      <c r="G433" s="189">
        <f t="shared" si="51"/>
        <v>0</v>
      </c>
      <c r="H433" s="102"/>
      <c r="I433" s="128"/>
      <c r="J433" s="128"/>
      <c r="K433" s="128"/>
      <c r="L433" s="567"/>
      <c r="M433" s="597"/>
      <c r="N433" s="567"/>
      <c r="O433" s="567"/>
      <c r="P433" s="567"/>
      <c r="Q433" s="567"/>
      <c r="R433" s="567"/>
      <c r="S433" s="597"/>
      <c r="T433" s="567"/>
      <c r="U433" s="108"/>
      <c r="V433" s="101"/>
      <c r="W433" s="101"/>
      <c r="X433" s="357"/>
    </row>
    <row r="434" spans="2:24" ht="10.5" x14ac:dyDescent="0.25">
      <c r="B434" s="165" t="s">
        <v>492</v>
      </c>
      <c r="C434" s="94"/>
      <c r="D434" s="102"/>
      <c r="E434" s="141">
        <v>0.4</v>
      </c>
      <c r="F434" s="102"/>
      <c r="G434" s="189">
        <f t="shared" si="51"/>
        <v>0</v>
      </c>
      <c r="H434" s="102"/>
      <c r="I434" s="128"/>
      <c r="J434" s="128"/>
      <c r="K434" s="128"/>
      <c r="L434" s="280"/>
      <c r="M434" s="597"/>
      <c r="N434" s="567"/>
      <c r="O434" s="567"/>
      <c r="P434" s="567"/>
      <c r="Q434" s="280"/>
      <c r="R434" s="567"/>
      <c r="S434" s="597"/>
      <c r="T434" s="280"/>
      <c r="U434" s="108"/>
      <c r="V434" s="101"/>
      <c r="W434" s="101"/>
    </row>
    <row r="435" spans="2:24" s="198" customFormat="1" ht="10.5" x14ac:dyDescent="0.35">
      <c r="B435" s="190" t="s">
        <v>493</v>
      </c>
      <c r="C435" s="191"/>
      <c r="D435" s="192"/>
      <c r="E435" s="193">
        <v>0.5</v>
      </c>
      <c r="F435" s="192"/>
      <c r="G435" s="194">
        <f t="shared" si="51"/>
        <v>0</v>
      </c>
      <c r="H435" s="192"/>
      <c r="I435" s="195"/>
      <c r="J435" s="195"/>
      <c r="K435" s="195"/>
      <c r="L435" s="196"/>
      <c r="M435" s="196"/>
      <c r="N435" s="196"/>
      <c r="O435" s="196"/>
      <c r="P435" s="196"/>
      <c r="Q435" s="196"/>
      <c r="R435" s="196"/>
      <c r="S435" s="196"/>
      <c r="T435" s="196"/>
      <c r="U435" s="197"/>
      <c r="V435" s="196"/>
      <c r="W435" s="196"/>
    </row>
    <row r="436" spans="2:24" s="198" customFormat="1" ht="10.5" x14ac:dyDescent="0.35">
      <c r="B436" s="190" t="s">
        <v>494</v>
      </c>
      <c r="C436" s="191"/>
      <c r="D436" s="192"/>
      <c r="E436" s="193">
        <v>1</v>
      </c>
      <c r="F436" s="192"/>
      <c r="G436" s="194">
        <f t="shared" si="51"/>
        <v>0</v>
      </c>
      <c r="H436" s="192"/>
      <c r="I436" s="195"/>
      <c r="J436" s="195"/>
      <c r="K436" s="195"/>
      <c r="L436" s="196"/>
      <c r="M436" s="196"/>
      <c r="N436" s="196"/>
      <c r="O436" s="196"/>
      <c r="P436" s="196"/>
      <c r="Q436" s="196"/>
      <c r="R436" s="196"/>
      <c r="S436" s="196"/>
      <c r="T436" s="196"/>
      <c r="U436" s="197"/>
      <c r="V436" s="196"/>
      <c r="W436" s="196"/>
    </row>
    <row r="437" spans="2:24" ht="15" customHeight="1" x14ac:dyDescent="0.25">
      <c r="B437" s="100"/>
      <c r="C437" s="199"/>
      <c r="D437" s="102"/>
      <c r="E437" s="114" t="s">
        <v>52</v>
      </c>
      <c r="F437" s="102"/>
      <c r="G437" s="96">
        <f>SUM(G432:G436)</f>
        <v>0</v>
      </c>
      <c r="H437" s="102"/>
      <c r="I437" s="128"/>
      <c r="J437" s="128"/>
      <c r="K437" s="128"/>
      <c r="L437" s="280"/>
      <c r="M437" s="597"/>
      <c r="N437" s="567"/>
      <c r="O437" s="567"/>
      <c r="P437" s="567"/>
      <c r="Q437" s="280"/>
      <c r="R437" s="567"/>
      <c r="S437" s="597"/>
      <c r="T437" s="280"/>
      <c r="U437" s="108"/>
      <c r="V437" s="101"/>
      <c r="W437" s="101"/>
    </row>
    <row r="438" spans="2:24" ht="9.9" customHeight="1" x14ac:dyDescent="0.25">
      <c r="B438" s="100"/>
      <c r="C438" s="101"/>
      <c r="D438" s="102"/>
      <c r="E438" s="103"/>
      <c r="F438" s="102"/>
      <c r="G438" s="101"/>
      <c r="H438" s="102"/>
      <c r="I438" s="713"/>
      <c r="J438" s="713"/>
      <c r="K438" s="713"/>
      <c r="L438" s="707"/>
      <c r="M438" s="598"/>
      <c r="N438" s="562"/>
      <c r="O438" s="562"/>
      <c r="P438" s="562"/>
      <c r="Q438" s="107"/>
      <c r="R438" s="107"/>
      <c r="S438" s="107"/>
      <c r="T438" s="107"/>
      <c r="U438" s="108"/>
      <c r="V438" s="101"/>
      <c r="W438" s="101"/>
    </row>
    <row r="439" spans="2:24" s="109" customFormat="1" ht="24.75" customHeight="1" x14ac:dyDescent="0.25">
      <c r="B439" s="708" t="s">
        <v>345</v>
      </c>
      <c r="C439" s="705" t="s">
        <v>346</v>
      </c>
      <c r="D439" s="110"/>
      <c r="E439" s="705" t="s">
        <v>2</v>
      </c>
      <c r="F439" s="111"/>
      <c r="G439" s="705" t="s">
        <v>395</v>
      </c>
      <c r="H439" s="112"/>
      <c r="I439" s="710" t="s">
        <v>396</v>
      </c>
      <c r="J439" s="711"/>
      <c r="K439" s="711"/>
      <c r="L439" s="711"/>
      <c r="M439" s="711"/>
      <c r="N439" s="711"/>
      <c r="O439" s="711"/>
      <c r="P439" s="711"/>
      <c r="Q439" s="711"/>
      <c r="R439" s="711"/>
      <c r="S439" s="711"/>
      <c r="T439" s="712"/>
      <c r="U439" s="562"/>
      <c r="V439" s="705" t="s">
        <v>421</v>
      </c>
      <c r="W439" s="705" t="s">
        <v>411</v>
      </c>
    </row>
    <row r="440" spans="2:24" s="109" customFormat="1" ht="24.75" customHeight="1" x14ac:dyDescent="0.25">
      <c r="B440" s="709"/>
      <c r="C440" s="706"/>
      <c r="D440" s="110"/>
      <c r="E440" s="706"/>
      <c r="F440" s="111"/>
      <c r="G440" s="706"/>
      <c r="H440" s="113"/>
      <c r="I440" s="114">
        <v>0</v>
      </c>
      <c r="J440" s="114">
        <v>0.1</v>
      </c>
      <c r="K440" s="114">
        <v>0.15</v>
      </c>
      <c r="L440" s="114">
        <v>0.2</v>
      </c>
      <c r="M440" s="114">
        <v>0.25</v>
      </c>
      <c r="N440" s="114">
        <v>0.3</v>
      </c>
      <c r="O440" s="114">
        <v>0.35</v>
      </c>
      <c r="P440" s="114">
        <v>0.4</v>
      </c>
      <c r="Q440" s="114">
        <v>0.5</v>
      </c>
      <c r="R440" s="114">
        <v>0.75</v>
      </c>
      <c r="S440" s="114">
        <v>0.85</v>
      </c>
      <c r="T440" s="114">
        <v>1</v>
      </c>
      <c r="U440" s="562"/>
      <c r="V440" s="706"/>
      <c r="W440" s="706"/>
    </row>
    <row r="441" spans="2:24" s="109" customFormat="1" ht="24.75" customHeight="1" x14ac:dyDescent="0.25">
      <c r="B441" s="115" t="s">
        <v>545</v>
      </c>
      <c r="C441" s="116" t="s">
        <v>546</v>
      </c>
      <c r="D441" s="110"/>
      <c r="E441" s="116" t="s">
        <v>547</v>
      </c>
      <c r="F441" s="111"/>
      <c r="G441" s="116" t="s">
        <v>548</v>
      </c>
      <c r="H441" s="113"/>
      <c r="I441" s="116" t="s">
        <v>549</v>
      </c>
      <c r="J441" s="116" t="s">
        <v>557</v>
      </c>
      <c r="K441" s="116" t="s">
        <v>550</v>
      </c>
      <c r="L441" s="116" t="s">
        <v>559</v>
      </c>
      <c r="M441" s="116" t="s">
        <v>560</v>
      </c>
      <c r="N441" s="116" t="s">
        <v>561</v>
      </c>
      <c r="O441" s="116" t="s">
        <v>621</v>
      </c>
      <c r="P441" s="116" t="s">
        <v>622</v>
      </c>
      <c r="Q441" s="116" t="s">
        <v>623</v>
      </c>
      <c r="R441" s="116" t="s">
        <v>624</v>
      </c>
      <c r="S441" s="116" t="s">
        <v>625</v>
      </c>
      <c r="T441" s="116" t="s">
        <v>626</v>
      </c>
      <c r="U441" s="562"/>
      <c r="V441" s="116" t="s">
        <v>627</v>
      </c>
      <c r="W441" s="116" t="s">
        <v>628</v>
      </c>
    </row>
    <row r="442" spans="2:24" ht="24.75" customHeight="1" x14ac:dyDescent="0.25">
      <c r="B442" s="143" t="s">
        <v>8</v>
      </c>
      <c r="C442" s="201">
        <v>0</v>
      </c>
      <c r="D442" s="144"/>
      <c r="E442" s="87">
        <f>G437</f>
        <v>0</v>
      </c>
      <c r="F442" s="102"/>
      <c r="G442" s="95"/>
      <c r="H442" s="120"/>
      <c r="I442" s="202"/>
      <c r="J442" s="202"/>
      <c r="K442" s="202"/>
      <c r="L442" s="203"/>
      <c r="M442" s="203"/>
      <c r="N442" s="203"/>
      <c r="O442" s="203"/>
      <c r="P442" s="203"/>
      <c r="Q442" s="203"/>
      <c r="R442" s="203"/>
      <c r="S442" s="203"/>
      <c r="T442" s="203"/>
      <c r="U442" s="108"/>
      <c r="V442" s="123">
        <f>C442*E442</f>
        <v>0</v>
      </c>
      <c r="W442" s="123">
        <f>C442*G442+I442*I440+J442*J440+K442*K440+L442*L440+M442*$M$440+N442*$N440+O442*O440+P442*P440+Q442*Q440+R442*R440+S442*$S$440+T442*T440</f>
        <v>0</v>
      </c>
    </row>
    <row r="443" spans="2:24" ht="10.5" x14ac:dyDescent="0.25">
      <c r="B443" s="124"/>
      <c r="C443" s="125"/>
      <c r="D443" s="126"/>
      <c r="E443" s="127"/>
      <c r="F443" s="102"/>
      <c r="G443" s="125"/>
      <c r="H443" s="102"/>
      <c r="I443" s="128"/>
      <c r="J443" s="128"/>
      <c r="K443" s="128"/>
      <c r="L443" s="280"/>
      <c r="M443" s="597"/>
      <c r="N443" s="567"/>
      <c r="O443" s="567"/>
      <c r="P443" s="567"/>
      <c r="Q443" s="280"/>
      <c r="R443" s="567"/>
      <c r="S443" s="597"/>
      <c r="T443" s="280"/>
      <c r="U443" s="108"/>
      <c r="V443" s="101"/>
      <c r="W443" s="101"/>
    </row>
    <row r="444" spans="2:24" s="155" customFormat="1" ht="24.75" customHeight="1" x14ac:dyDescent="0.25">
      <c r="B444" s="129" t="s">
        <v>349</v>
      </c>
      <c r="C444" s="185" t="s">
        <v>53</v>
      </c>
      <c r="D444" s="131"/>
      <c r="E444" s="85">
        <f>V442</f>
        <v>0</v>
      </c>
      <c r="F444" s="131"/>
      <c r="G444" s="91"/>
      <c r="H444" s="131"/>
      <c r="I444" s="156"/>
      <c r="J444" s="156"/>
      <c r="K444" s="156"/>
      <c r="L444" s="157"/>
      <c r="M444" s="157"/>
      <c r="N444" s="157"/>
      <c r="O444" s="157"/>
      <c r="P444" s="157"/>
      <c r="Q444" s="157"/>
      <c r="R444" s="157"/>
      <c r="S444" s="157"/>
      <c r="T444" s="157"/>
      <c r="U444" s="158"/>
      <c r="V444" s="91"/>
      <c r="W444" s="91"/>
    </row>
    <row r="445" spans="2:24" s="155" customFormat="1" ht="24.75" customHeight="1" x14ac:dyDescent="0.25">
      <c r="B445" s="129" t="s">
        <v>350</v>
      </c>
      <c r="C445" s="185" t="s">
        <v>54</v>
      </c>
      <c r="D445" s="131"/>
      <c r="E445" s="85">
        <f>W442</f>
        <v>0</v>
      </c>
      <c r="F445" s="131"/>
      <c r="G445" s="91"/>
      <c r="H445" s="131"/>
      <c r="I445" s="156"/>
      <c r="J445" s="156"/>
      <c r="K445" s="156"/>
      <c r="L445" s="157"/>
      <c r="M445" s="157"/>
      <c r="N445" s="157"/>
      <c r="O445" s="157"/>
      <c r="P445" s="157"/>
      <c r="Q445" s="157"/>
      <c r="R445" s="157"/>
      <c r="S445" s="157"/>
      <c r="T445" s="157"/>
      <c r="U445" s="158"/>
      <c r="V445" s="91"/>
      <c r="W445" s="91"/>
    </row>
    <row r="446" spans="2:24" s="155" customFormat="1" ht="10.5" x14ac:dyDescent="0.25">
      <c r="B446" s="147"/>
      <c r="C446" s="91"/>
      <c r="D446" s="131"/>
      <c r="E446" s="149"/>
      <c r="F446" s="131"/>
      <c r="G446" s="91"/>
      <c r="H446" s="131"/>
      <c r="I446" s="156"/>
      <c r="J446" s="156"/>
      <c r="K446" s="156"/>
      <c r="L446" s="157"/>
      <c r="M446" s="157"/>
      <c r="N446" s="157"/>
      <c r="O446" s="157"/>
      <c r="P446" s="157"/>
      <c r="Q446" s="157"/>
      <c r="R446" s="157"/>
      <c r="S446" s="157"/>
      <c r="T446" s="157"/>
      <c r="U446" s="158"/>
      <c r="V446" s="91"/>
      <c r="W446" s="91"/>
    </row>
    <row r="447" spans="2:24" ht="15" customHeight="1" x14ac:dyDescent="0.35">
      <c r="W447" s="406"/>
    </row>
    <row r="448" spans="2:24" ht="15" customHeight="1" x14ac:dyDescent="0.25">
      <c r="B448" s="412" t="s">
        <v>597</v>
      </c>
      <c r="C448" s="101"/>
      <c r="D448" s="102"/>
      <c r="E448" s="103"/>
      <c r="F448" s="102"/>
      <c r="G448" s="101"/>
      <c r="H448" s="102"/>
      <c r="I448" s="713"/>
      <c r="J448" s="713"/>
      <c r="K448" s="713"/>
      <c r="L448" s="713"/>
      <c r="M448" s="598"/>
      <c r="N448" s="562"/>
      <c r="O448" s="562"/>
      <c r="P448" s="562"/>
      <c r="Q448" s="107"/>
      <c r="R448" s="107"/>
      <c r="S448" s="107"/>
      <c r="T448" s="107"/>
      <c r="U448" s="108"/>
      <c r="V448" s="101"/>
      <c r="W448" s="101"/>
    </row>
    <row r="449" spans="1:23" s="82" customFormat="1" ht="7.5" customHeight="1" x14ac:dyDescent="0.25">
      <c r="A449" s="81"/>
      <c r="B449" s="100"/>
      <c r="C449" s="101"/>
      <c r="D449" s="102"/>
      <c r="E449" s="103"/>
      <c r="F449" s="102"/>
      <c r="G449" s="101"/>
      <c r="H449" s="102"/>
      <c r="I449" s="281"/>
      <c r="J449" s="562"/>
      <c r="K449" s="562"/>
      <c r="L449" s="281"/>
      <c r="M449" s="598"/>
      <c r="N449" s="562"/>
      <c r="O449" s="562"/>
      <c r="P449" s="562"/>
      <c r="Q449" s="104"/>
      <c r="R449" s="104"/>
      <c r="S449" s="104"/>
      <c r="T449" s="104"/>
      <c r="U449" s="104"/>
      <c r="V449" s="104"/>
      <c r="W449" s="104"/>
    </row>
    <row r="450" spans="1:23" ht="21" x14ac:dyDescent="0.25">
      <c r="B450" s="176"/>
      <c r="C450" s="177" t="s">
        <v>338</v>
      </c>
      <c r="D450" s="102"/>
      <c r="E450" s="103"/>
      <c r="F450" s="102"/>
      <c r="G450" s="101"/>
      <c r="H450" s="102"/>
      <c r="I450" s="281"/>
      <c r="J450" s="562"/>
      <c r="K450" s="562"/>
      <c r="L450" s="281"/>
      <c r="M450" s="598"/>
      <c r="N450" s="562"/>
      <c r="O450" s="562"/>
      <c r="P450" s="562"/>
      <c r="Q450" s="107"/>
      <c r="R450" s="107"/>
      <c r="S450" s="107"/>
      <c r="T450" s="107"/>
      <c r="U450" s="108"/>
      <c r="V450" s="101"/>
      <c r="W450" s="101"/>
    </row>
    <row r="451" spans="1:23" ht="10.5" x14ac:dyDescent="0.25">
      <c r="B451" s="176"/>
      <c r="C451" s="105" t="s">
        <v>539</v>
      </c>
      <c r="D451" s="102"/>
      <c r="E451" s="103"/>
      <c r="F451" s="102"/>
      <c r="G451" s="101"/>
      <c r="H451" s="102"/>
      <c r="I451" s="281"/>
      <c r="J451" s="562"/>
      <c r="K451" s="562"/>
      <c r="L451" s="281"/>
      <c r="M451" s="598"/>
      <c r="N451" s="562"/>
      <c r="O451" s="562"/>
      <c r="P451" s="562"/>
      <c r="Q451" s="107"/>
      <c r="R451" s="107"/>
      <c r="S451" s="107"/>
      <c r="T451" s="107"/>
      <c r="U451" s="108"/>
      <c r="V451" s="101"/>
      <c r="W451" s="101"/>
    </row>
    <row r="452" spans="1:23" ht="10.5" x14ac:dyDescent="0.25">
      <c r="B452" s="106" t="s">
        <v>336</v>
      </c>
      <c r="C452" s="92">
        <f>'Individu Form 2D ATMR Kredit'!H136</f>
        <v>0</v>
      </c>
      <c r="D452" s="102"/>
      <c r="E452" s="91"/>
      <c r="F452" s="178"/>
      <c r="G452" s="179"/>
      <c r="H452" s="102"/>
      <c r="I452" s="128"/>
      <c r="J452" s="128"/>
      <c r="K452" s="128"/>
      <c r="L452" s="280"/>
      <c r="M452" s="597"/>
      <c r="N452" s="567"/>
      <c r="O452" s="567"/>
      <c r="P452" s="567"/>
      <c r="Q452" s="280"/>
      <c r="R452" s="567"/>
      <c r="S452" s="597"/>
      <c r="T452" s="280"/>
      <c r="U452" s="108"/>
      <c r="V452" s="101"/>
      <c r="W452" s="101"/>
    </row>
    <row r="453" spans="1:23" ht="10.5" x14ac:dyDescent="0.25">
      <c r="B453" s="106" t="s">
        <v>360</v>
      </c>
      <c r="C453" s="92">
        <f>'Individu Form 2D ATMR Kredit'!H163</f>
        <v>0</v>
      </c>
      <c r="D453" s="102"/>
      <c r="E453" s="180"/>
      <c r="F453" s="178"/>
      <c r="G453" s="179"/>
      <c r="H453" s="102"/>
      <c r="I453" s="128"/>
      <c r="J453" s="128"/>
      <c r="K453" s="128"/>
      <c r="L453" s="280"/>
      <c r="M453" s="597"/>
      <c r="N453" s="567"/>
      <c r="O453" s="567"/>
      <c r="P453" s="567"/>
      <c r="Q453" s="280"/>
      <c r="R453" s="567"/>
      <c r="S453" s="597"/>
      <c r="T453" s="280"/>
      <c r="U453" s="108"/>
      <c r="V453" s="101"/>
      <c r="W453" s="101"/>
    </row>
    <row r="454" spans="1:23" ht="9.9" customHeight="1" x14ac:dyDescent="0.25">
      <c r="B454" s="181"/>
      <c r="C454" s="182"/>
      <c r="D454" s="102"/>
      <c r="E454" s="180"/>
      <c r="F454" s="178"/>
      <c r="G454" s="179"/>
      <c r="H454" s="102"/>
      <c r="I454" s="128"/>
      <c r="J454" s="128"/>
      <c r="K454" s="128"/>
      <c r="L454" s="280"/>
      <c r="M454" s="597"/>
      <c r="N454" s="567"/>
      <c r="O454" s="567"/>
      <c r="P454" s="567"/>
      <c r="Q454" s="280"/>
      <c r="R454" s="567"/>
      <c r="S454" s="597"/>
      <c r="T454" s="280"/>
      <c r="U454" s="108"/>
      <c r="V454" s="101"/>
      <c r="W454" s="101"/>
    </row>
    <row r="455" spans="1:23" s="155" customFormat="1" ht="21" x14ac:dyDescent="0.25">
      <c r="B455" s="183" t="s">
        <v>397</v>
      </c>
      <c r="C455" s="184" t="s">
        <v>338</v>
      </c>
      <c r="D455" s="131"/>
      <c r="E455" s="185" t="s">
        <v>361</v>
      </c>
      <c r="F455" s="131"/>
      <c r="G455" s="268" t="s">
        <v>387</v>
      </c>
      <c r="H455" s="131"/>
      <c r="I455" s="156"/>
      <c r="J455" s="156"/>
      <c r="K455" s="156"/>
      <c r="L455" s="157"/>
      <c r="M455" s="157"/>
      <c r="N455" s="157"/>
      <c r="O455" s="157"/>
      <c r="P455" s="157"/>
      <c r="Q455" s="157"/>
      <c r="R455" s="157"/>
      <c r="S455" s="157"/>
      <c r="T455" s="157"/>
      <c r="U455" s="158"/>
      <c r="V455" s="91"/>
      <c r="W455" s="91"/>
    </row>
    <row r="456" spans="1:23" s="188" customFormat="1" ht="10.5" x14ac:dyDescent="0.25">
      <c r="B456" s="186" t="s">
        <v>540</v>
      </c>
      <c r="C456" s="187" t="s">
        <v>541</v>
      </c>
      <c r="D456" s="158"/>
      <c r="E456" s="130" t="s">
        <v>542</v>
      </c>
      <c r="F456" s="158"/>
      <c r="G456" s="130" t="s">
        <v>544</v>
      </c>
      <c r="H456" s="158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8"/>
      <c r="V456" s="91"/>
      <c r="W456" s="91"/>
    </row>
    <row r="457" spans="1:23" ht="10.5" x14ac:dyDescent="0.25">
      <c r="B457" s="165" t="s">
        <v>490</v>
      </c>
      <c r="C457" s="94"/>
      <c r="D457" s="102"/>
      <c r="E457" s="141">
        <v>0.1</v>
      </c>
      <c r="F457" s="102"/>
      <c r="G457" s="189">
        <f t="shared" ref="G457:G461" si="52">E457*C457</f>
        <v>0</v>
      </c>
      <c r="H457" s="102"/>
      <c r="I457" s="128"/>
      <c r="J457" s="128"/>
      <c r="K457" s="128"/>
      <c r="L457" s="280"/>
      <c r="M457" s="597"/>
      <c r="N457" s="567"/>
      <c r="O457" s="567"/>
      <c r="P457" s="567"/>
      <c r="Q457" s="280"/>
      <c r="R457" s="567"/>
      <c r="S457" s="597"/>
      <c r="T457" s="280"/>
      <c r="U457" s="108"/>
      <c r="V457" s="101"/>
      <c r="W457" s="101"/>
    </row>
    <row r="458" spans="1:23" ht="10.5" x14ac:dyDescent="0.25">
      <c r="B458" s="165" t="s">
        <v>491</v>
      </c>
      <c r="C458" s="94"/>
      <c r="D458" s="102"/>
      <c r="E458" s="141">
        <v>0.2</v>
      </c>
      <c r="F458" s="102"/>
      <c r="G458" s="189">
        <f t="shared" si="52"/>
        <v>0</v>
      </c>
      <c r="H458" s="102"/>
      <c r="I458" s="128"/>
      <c r="J458" s="128"/>
      <c r="K458" s="128"/>
      <c r="L458" s="280"/>
      <c r="M458" s="597"/>
      <c r="N458" s="567"/>
      <c r="O458" s="567"/>
      <c r="P458" s="567"/>
      <c r="Q458" s="280"/>
      <c r="R458" s="567"/>
      <c r="S458" s="597"/>
      <c r="T458" s="280"/>
      <c r="U458" s="108"/>
      <c r="V458" s="101"/>
      <c r="W458" s="101"/>
    </row>
    <row r="459" spans="1:23" ht="10.5" x14ac:dyDescent="0.25">
      <c r="B459" s="165" t="s">
        <v>492</v>
      </c>
      <c r="C459" s="94"/>
      <c r="D459" s="102"/>
      <c r="E459" s="141">
        <v>0.4</v>
      </c>
      <c r="F459" s="102"/>
      <c r="G459" s="189">
        <f t="shared" si="52"/>
        <v>0</v>
      </c>
      <c r="H459" s="102"/>
      <c r="I459" s="128"/>
      <c r="J459" s="128"/>
      <c r="K459" s="128"/>
      <c r="L459" s="280"/>
      <c r="M459" s="597"/>
      <c r="N459" s="567"/>
      <c r="O459" s="567"/>
      <c r="P459" s="567"/>
      <c r="Q459" s="280"/>
      <c r="R459" s="567"/>
      <c r="S459" s="597"/>
      <c r="T459" s="280"/>
      <c r="U459" s="108"/>
      <c r="V459" s="101"/>
      <c r="W459" s="101"/>
    </row>
    <row r="460" spans="1:23" ht="10.5" x14ac:dyDescent="0.25">
      <c r="B460" s="190" t="s">
        <v>493</v>
      </c>
      <c r="C460" s="191"/>
      <c r="D460" s="192"/>
      <c r="E460" s="193">
        <v>0.5</v>
      </c>
      <c r="F460" s="102"/>
      <c r="G460" s="189">
        <f t="shared" si="52"/>
        <v>0</v>
      </c>
      <c r="H460" s="102"/>
      <c r="I460" s="128"/>
      <c r="J460" s="128"/>
      <c r="K460" s="128"/>
      <c r="L460" s="280"/>
      <c r="M460" s="597"/>
      <c r="N460" s="567"/>
      <c r="O460" s="567"/>
      <c r="P460" s="567"/>
      <c r="Q460" s="280"/>
      <c r="R460" s="567"/>
      <c r="S460" s="597"/>
      <c r="T460" s="280"/>
      <c r="U460" s="108"/>
      <c r="V460" s="101"/>
      <c r="W460" s="101"/>
    </row>
    <row r="461" spans="1:23" ht="10.5" x14ac:dyDescent="0.25">
      <c r="B461" s="190" t="s">
        <v>494</v>
      </c>
      <c r="C461" s="191"/>
      <c r="D461" s="192"/>
      <c r="E461" s="193">
        <v>1</v>
      </c>
      <c r="F461" s="102"/>
      <c r="G461" s="189">
        <f t="shared" si="52"/>
        <v>0</v>
      </c>
      <c r="H461" s="102"/>
      <c r="I461" s="128"/>
      <c r="J461" s="128"/>
      <c r="K461" s="128"/>
      <c r="L461" s="280"/>
      <c r="M461" s="597"/>
      <c r="N461" s="567"/>
      <c r="O461" s="567"/>
      <c r="P461" s="567"/>
      <c r="Q461" s="280"/>
      <c r="R461" s="567"/>
      <c r="S461" s="597"/>
      <c r="T461" s="280"/>
      <c r="U461" s="108"/>
      <c r="V461" s="101"/>
      <c r="W461" s="101"/>
    </row>
    <row r="462" spans="1:23" ht="10.5" x14ac:dyDescent="0.25">
      <c r="B462" s="100"/>
      <c r="C462" s="199"/>
      <c r="D462" s="102"/>
      <c r="E462" s="114" t="s">
        <v>52</v>
      </c>
      <c r="F462" s="102"/>
      <c r="G462" s="96">
        <f>SUM(G457:G461)</f>
        <v>0</v>
      </c>
      <c r="H462" s="102"/>
      <c r="I462" s="128"/>
      <c r="J462" s="128"/>
      <c r="K462" s="128"/>
      <c r="L462" s="280"/>
      <c r="M462" s="597"/>
      <c r="N462" s="567"/>
      <c r="O462" s="567"/>
      <c r="P462" s="567"/>
      <c r="Q462" s="280"/>
      <c r="R462" s="567"/>
      <c r="S462" s="597"/>
      <c r="T462" s="280"/>
      <c r="U462" s="108"/>
      <c r="V462" s="101"/>
      <c r="W462" s="101"/>
    </row>
    <row r="463" spans="1:23" ht="9.9" customHeight="1" x14ac:dyDescent="0.25">
      <c r="B463" s="100"/>
      <c r="C463" s="101"/>
      <c r="D463" s="102"/>
      <c r="E463" s="103"/>
      <c r="F463" s="102"/>
      <c r="G463" s="101"/>
      <c r="H463" s="102"/>
      <c r="I463" s="713"/>
      <c r="J463" s="713"/>
      <c r="K463" s="713"/>
      <c r="L463" s="707"/>
      <c r="M463" s="598"/>
      <c r="N463" s="562"/>
      <c r="O463" s="562"/>
      <c r="P463" s="562"/>
      <c r="Q463" s="107"/>
      <c r="R463" s="107"/>
      <c r="S463" s="107"/>
      <c r="T463" s="107"/>
      <c r="U463" s="108"/>
      <c r="V463" s="101"/>
      <c r="W463" s="81"/>
    </row>
    <row r="464" spans="1:23" s="109" customFormat="1" ht="25.5" customHeight="1" x14ac:dyDescent="0.25">
      <c r="B464" s="708" t="s">
        <v>345</v>
      </c>
      <c r="C464" s="705" t="s">
        <v>346</v>
      </c>
      <c r="D464" s="110"/>
      <c r="E464" s="705" t="s">
        <v>2</v>
      </c>
      <c r="F464" s="111"/>
      <c r="G464" s="705" t="s">
        <v>395</v>
      </c>
      <c r="H464" s="112"/>
      <c r="I464" s="710" t="s">
        <v>396</v>
      </c>
      <c r="J464" s="711"/>
      <c r="K464" s="711"/>
      <c r="L464" s="711"/>
      <c r="M464" s="711"/>
      <c r="N464" s="711"/>
      <c r="O464" s="711"/>
      <c r="P464" s="711"/>
      <c r="Q464" s="711"/>
      <c r="R464" s="711"/>
      <c r="S464" s="711"/>
      <c r="T464" s="712"/>
      <c r="U464" s="562"/>
      <c r="V464" s="705" t="s">
        <v>421</v>
      </c>
      <c r="W464" s="705" t="s">
        <v>411</v>
      </c>
    </row>
    <row r="465" spans="1:23" s="109" customFormat="1" ht="10.5" x14ac:dyDescent="0.25">
      <c r="B465" s="709"/>
      <c r="C465" s="706"/>
      <c r="D465" s="110"/>
      <c r="E465" s="706"/>
      <c r="F465" s="111"/>
      <c r="G465" s="706"/>
      <c r="H465" s="113"/>
      <c r="I465" s="114">
        <v>0</v>
      </c>
      <c r="J465" s="114">
        <v>0.1</v>
      </c>
      <c r="K465" s="114">
        <v>0.15</v>
      </c>
      <c r="L465" s="114">
        <v>0.2</v>
      </c>
      <c r="M465" s="114">
        <v>0.25</v>
      </c>
      <c r="N465" s="114">
        <v>0.3</v>
      </c>
      <c r="O465" s="114">
        <v>0.35</v>
      </c>
      <c r="P465" s="114">
        <v>0.4</v>
      </c>
      <c r="Q465" s="114">
        <v>0.5</v>
      </c>
      <c r="R465" s="114">
        <v>0.75</v>
      </c>
      <c r="S465" s="114">
        <v>0.85</v>
      </c>
      <c r="T465" s="114">
        <v>1</v>
      </c>
      <c r="U465" s="562"/>
      <c r="V465" s="706"/>
      <c r="W465" s="706"/>
    </row>
    <row r="466" spans="1:23" s="109" customFormat="1" ht="10.5" x14ac:dyDescent="0.25">
      <c r="B466" s="115" t="s">
        <v>545</v>
      </c>
      <c r="C466" s="116" t="s">
        <v>546</v>
      </c>
      <c r="D466" s="110"/>
      <c r="E466" s="116" t="s">
        <v>547</v>
      </c>
      <c r="F466" s="111"/>
      <c r="G466" s="116" t="s">
        <v>548</v>
      </c>
      <c r="H466" s="113"/>
      <c r="I466" s="116" t="s">
        <v>549</v>
      </c>
      <c r="J466" s="116" t="s">
        <v>557</v>
      </c>
      <c r="K466" s="116" t="s">
        <v>550</v>
      </c>
      <c r="L466" s="116" t="s">
        <v>559</v>
      </c>
      <c r="M466" s="116" t="s">
        <v>560</v>
      </c>
      <c r="N466" s="116" t="s">
        <v>561</v>
      </c>
      <c r="O466" s="116" t="s">
        <v>621</v>
      </c>
      <c r="P466" s="116" t="s">
        <v>622</v>
      </c>
      <c r="Q466" s="116" t="s">
        <v>623</v>
      </c>
      <c r="R466" s="116" t="s">
        <v>624</v>
      </c>
      <c r="S466" s="116" t="s">
        <v>625</v>
      </c>
      <c r="T466" s="116" t="s">
        <v>626</v>
      </c>
      <c r="U466" s="562"/>
      <c r="V466" s="116" t="s">
        <v>627</v>
      </c>
      <c r="W466" s="116" t="s">
        <v>628</v>
      </c>
    </row>
    <row r="467" spans="1:23" ht="10.5" x14ac:dyDescent="0.25">
      <c r="B467" s="106" t="s">
        <v>368</v>
      </c>
      <c r="C467" s="119">
        <v>0</v>
      </c>
      <c r="D467" s="137"/>
      <c r="E467" s="88"/>
      <c r="F467" s="102"/>
      <c r="G467" s="95"/>
      <c r="H467" s="120"/>
      <c r="I467" s="121"/>
      <c r="J467" s="121"/>
      <c r="K467" s="121"/>
      <c r="L467" s="122"/>
      <c r="M467" s="122"/>
      <c r="N467" s="122"/>
      <c r="O467" s="122"/>
      <c r="P467" s="122"/>
      <c r="Q467" s="122"/>
      <c r="R467" s="122"/>
      <c r="S467" s="122"/>
      <c r="T467" s="122"/>
      <c r="U467" s="108"/>
      <c r="V467" s="123">
        <f t="shared" ref="V467:V472" si="53">C467*E467</f>
        <v>0</v>
      </c>
      <c r="W467" s="123">
        <f>C467*G467+I467*$I$465+J467*$J$465+K467*$K$465+L467*$L$465+M467*$M$465+N467*$N$465+O467*$O$465+P467*$P$465+Q467*$Q$465+R467*$R$465+S467*$S$465+T467*$T$465</f>
        <v>0</v>
      </c>
    </row>
    <row r="468" spans="1:23" ht="10.5" x14ac:dyDescent="0.25">
      <c r="B468" s="106" t="s">
        <v>369</v>
      </c>
      <c r="C468" s="138">
        <v>0.2</v>
      </c>
      <c r="D468" s="137"/>
      <c r="E468" s="86"/>
      <c r="F468" s="102"/>
      <c r="G468" s="93"/>
      <c r="H468" s="120"/>
      <c r="I468" s="139"/>
      <c r="J468" s="139"/>
      <c r="K468" s="139"/>
      <c r="L468" s="140"/>
      <c r="M468" s="140"/>
      <c r="N468" s="140"/>
      <c r="O468" s="140"/>
      <c r="P468" s="140"/>
      <c r="Q468" s="140"/>
      <c r="R468" s="140"/>
      <c r="S468" s="140"/>
      <c r="T468" s="140"/>
      <c r="U468" s="108"/>
      <c r="V468" s="123">
        <f t="shared" si="53"/>
        <v>0</v>
      </c>
      <c r="W468" s="123">
        <f t="shared" ref="W468:W472" si="54">C468*G468+I468*$I$465+J468*$J$465+K468*$K$465+L468*$L$465+M468*$M$465+N468*$N$465+O468*$O$465+P468*$P$465+Q468*$Q$465+R468*$R$465+S468*$S$465+T468*$T$465</f>
        <v>0</v>
      </c>
    </row>
    <row r="469" spans="1:23" ht="10.5" x14ac:dyDescent="0.25">
      <c r="B469" s="106" t="s">
        <v>370</v>
      </c>
      <c r="C469" s="141">
        <v>0.5</v>
      </c>
      <c r="D469" s="137"/>
      <c r="E469" s="86"/>
      <c r="F469" s="102"/>
      <c r="G469" s="93"/>
      <c r="H469" s="120"/>
      <c r="I469" s="139"/>
      <c r="J469" s="139"/>
      <c r="K469" s="139"/>
      <c r="L469" s="140"/>
      <c r="M469" s="140"/>
      <c r="N469" s="140"/>
      <c r="O469" s="140"/>
      <c r="P469" s="140"/>
      <c r="Q469" s="140"/>
      <c r="R469" s="140"/>
      <c r="S469" s="140"/>
      <c r="T469" s="140"/>
      <c r="U469" s="108"/>
      <c r="V469" s="123">
        <f t="shared" si="53"/>
        <v>0</v>
      </c>
      <c r="W469" s="123">
        <f t="shared" si="54"/>
        <v>0</v>
      </c>
    </row>
    <row r="470" spans="1:23" ht="10.5" x14ac:dyDescent="0.25">
      <c r="B470" s="106" t="s">
        <v>371</v>
      </c>
      <c r="C470" s="119">
        <v>1</v>
      </c>
      <c r="D470" s="137"/>
      <c r="E470" s="86"/>
      <c r="F470" s="102"/>
      <c r="G470" s="93"/>
      <c r="H470" s="120"/>
      <c r="I470" s="139"/>
      <c r="J470" s="139"/>
      <c r="K470" s="139"/>
      <c r="L470" s="140"/>
      <c r="M470" s="140"/>
      <c r="N470" s="140"/>
      <c r="O470" s="140"/>
      <c r="P470" s="140"/>
      <c r="Q470" s="140"/>
      <c r="R470" s="140"/>
      <c r="S470" s="140"/>
      <c r="T470" s="140"/>
      <c r="U470" s="108"/>
      <c r="V470" s="123">
        <f t="shared" si="53"/>
        <v>0</v>
      </c>
      <c r="W470" s="123">
        <f t="shared" si="54"/>
        <v>0</v>
      </c>
    </row>
    <row r="471" spans="1:23" ht="10.5" x14ac:dyDescent="0.25">
      <c r="B471" s="106" t="s">
        <v>351</v>
      </c>
      <c r="C471" s="141">
        <v>1.5</v>
      </c>
      <c r="D471" s="137"/>
      <c r="E471" s="88"/>
      <c r="F471" s="102"/>
      <c r="G471" s="95"/>
      <c r="H471" s="120"/>
      <c r="I471" s="121"/>
      <c r="J471" s="121"/>
      <c r="K471" s="121"/>
      <c r="L471" s="122"/>
      <c r="M471" s="122"/>
      <c r="N471" s="122"/>
      <c r="O471" s="122"/>
      <c r="P471" s="122"/>
      <c r="Q471" s="122"/>
      <c r="R471" s="122"/>
      <c r="S471" s="122"/>
      <c r="T471" s="122"/>
      <c r="U471" s="108"/>
      <c r="V471" s="123">
        <f t="shared" si="53"/>
        <v>0</v>
      </c>
      <c r="W471" s="123">
        <f t="shared" si="54"/>
        <v>0</v>
      </c>
    </row>
    <row r="472" spans="1:23" ht="10.5" x14ac:dyDescent="0.25">
      <c r="B472" s="106" t="s">
        <v>352</v>
      </c>
      <c r="C472" s="141">
        <v>1</v>
      </c>
      <c r="D472" s="137"/>
      <c r="E472" s="88"/>
      <c r="F472" s="102"/>
      <c r="G472" s="95"/>
      <c r="H472" s="120"/>
      <c r="I472" s="121"/>
      <c r="J472" s="121"/>
      <c r="K472" s="121"/>
      <c r="L472" s="122"/>
      <c r="M472" s="122"/>
      <c r="N472" s="122"/>
      <c r="O472" s="122"/>
      <c r="P472" s="122"/>
      <c r="Q472" s="122"/>
      <c r="R472" s="122"/>
      <c r="S472" s="122"/>
      <c r="T472" s="122"/>
      <c r="U472" s="108"/>
      <c r="V472" s="123">
        <f t="shared" si="53"/>
        <v>0</v>
      </c>
      <c r="W472" s="123">
        <f t="shared" si="54"/>
        <v>0</v>
      </c>
    </row>
    <row r="473" spans="1:23" ht="9.9" customHeight="1" x14ac:dyDescent="0.25">
      <c r="B473" s="124"/>
      <c r="C473" s="125"/>
      <c r="D473" s="126"/>
      <c r="E473" s="127"/>
      <c r="F473" s="102"/>
      <c r="G473" s="125"/>
      <c r="H473" s="102"/>
      <c r="I473" s="128"/>
      <c r="J473" s="128"/>
      <c r="K473" s="128"/>
      <c r="L473" s="280"/>
      <c r="M473" s="597"/>
      <c r="N473" s="567"/>
      <c r="O473" s="567"/>
      <c r="P473" s="567"/>
      <c r="Q473" s="280"/>
      <c r="R473" s="567"/>
      <c r="S473" s="597"/>
      <c r="T473" s="280"/>
      <c r="U473" s="108"/>
      <c r="V473" s="101"/>
      <c r="W473" s="101"/>
    </row>
    <row r="474" spans="1:23" s="155" customFormat="1" ht="10.5" x14ac:dyDescent="0.25">
      <c r="B474" s="129" t="s">
        <v>349</v>
      </c>
      <c r="C474" s="185" t="s">
        <v>53</v>
      </c>
      <c r="D474" s="131"/>
      <c r="E474" s="85">
        <f>SUM(V467:V472)</f>
        <v>0</v>
      </c>
      <c r="F474" s="131"/>
      <c r="G474" s="91"/>
      <c r="H474" s="131"/>
      <c r="I474" s="156"/>
      <c r="J474" s="156"/>
      <c r="K474" s="156"/>
      <c r="L474" s="157"/>
      <c r="M474" s="157"/>
      <c r="N474" s="157"/>
      <c r="O474" s="157"/>
      <c r="P474" s="157"/>
      <c r="Q474" s="157"/>
      <c r="R474" s="157"/>
      <c r="S474" s="157"/>
      <c r="T474" s="157"/>
      <c r="U474" s="158"/>
      <c r="V474" s="91"/>
      <c r="W474" s="91"/>
    </row>
    <row r="475" spans="1:23" s="155" customFormat="1" ht="10.5" x14ac:dyDescent="0.25">
      <c r="B475" s="129" t="s">
        <v>350</v>
      </c>
      <c r="C475" s="185" t="s">
        <v>54</v>
      </c>
      <c r="D475" s="131"/>
      <c r="E475" s="85">
        <f>SUM(W467:W472)</f>
        <v>0</v>
      </c>
      <c r="F475" s="131"/>
      <c r="G475" s="91"/>
      <c r="H475" s="131"/>
      <c r="I475" s="156"/>
      <c r="J475" s="156"/>
      <c r="K475" s="156"/>
      <c r="L475" s="157"/>
      <c r="M475" s="157"/>
      <c r="N475" s="157"/>
      <c r="O475" s="157"/>
      <c r="P475" s="157"/>
      <c r="Q475" s="157"/>
      <c r="R475" s="157"/>
      <c r="S475" s="157"/>
      <c r="T475" s="157"/>
      <c r="U475" s="158"/>
      <c r="V475" s="91"/>
      <c r="W475" s="91"/>
    </row>
    <row r="476" spans="1:23" s="155" customFormat="1" ht="10.5" x14ac:dyDescent="0.25">
      <c r="B476" s="147"/>
      <c r="C476" s="91"/>
      <c r="D476" s="131"/>
      <c r="E476" s="149"/>
      <c r="F476" s="131"/>
      <c r="G476" s="91"/>
      <c r="H476" s="131"/>
      <c r="I476" s="156"/>
      <c r="J476" s="156"/>
      <c r="K476" s="156"/>
      <c r="L476" s="157"/>
      <c r="M476" s="157"/>
      <c r="N476" s="157"/>
      <c r="O476" s="157"/>
      <c r="P476" s="157"/>
      <c r="Q476" s="157"/>
      <c r="R476" s="157"/>
      <c r="S476" s="157"/>
      <c r="T476" s="157"/>
      <c r="U476" s="158"/>
      <c r="V476" s="91"/>
      <c r="W476" s="91"/>
    </row>
    <row r="477" spans="1:23" s="155" customFormat="1" ht="10.5" x14ac:dyDescent="0.25">
      <c r="B477" s="147"/>
      <c r="C477" s="91"/>
      <c r="D477" s="131"/>
      <c r="E477" s="149"/>
      <c r="F477" s="131"/>
      <c r="G477" s="91"/>
      <c r="H477" s="131"/>
      <c r="I477" s="156"/>
      <c r="J477" s="156"/>
      <c r="K477" s="156"/>
      <c r="L477" s="157"/>
      <c r="M477" s="157"/>
      <c r="N477" s="157"/>
      <c r="O477" s="157"/>
      <c r="P477" s="157"/>
      <c r="Q477" s="157"/>
      <c r="R477" s="157"/>
      <c r="S477" s="157"/>
      <c r="T477" s="157"/>
      <c r="U477" s="158"/>
      <c r="V477" s="91"/>
      <c r="W477" s="407"/>
    </row>
    <row r="478" spans="1:23" s="99" customFormat="1" ht="15" customHeight="1" x14ac:dyDescent="0.25">
      <c r="A478" s="81"/>
      <c r="B478" s="412" t="s">
        <v>598</v>
      </c>
      <c r="C478" s="101"/>
      <c r="D478" s="102"/>
      <c r="E478" s="103"/>
      <c r="F478" s="102"/>
      <c r="G478" s="101"/>
      <c r="H478" s="102"/>
      <c r="I478" s="281"/>
      <c r="J478" s="562"/>
      <c r="K478" s="562"/>
      <c r="L478" s="281"/>
      <c r="M478" s="598"/>
      <c r="N478" s="562"/>
      <c r="O478" s="562"/>
      <c r="P478" s="562"/>
      <c r="Q478" s="104"/>
      <c r="R478" s="104"/>
      <c r="S478" s="104"/>
      <c r="T478" s="104"/>
      <c r="U478" s="104"/>
      <c r="V478" s="104"/>
      <c r="W478" s="104"/>
    </row>
    <row r="479" spans="1:23" s="82" customFormat="1" ht="7.5" customHeight="1" x14ac:dyDescent="0.25">
      <c r="A479" s="81"/>
      <c r="B479" s="100"/>
      <c r="C479" s="101"/>
      <c r="D479" s="102"/>
      <c r="E479" s="103"/>
      <c r="F479" s="102"/>
      <c r="G479" s="101"/>
      <c r="H479" s="102"/>
      <c r="I479" s="281"/>
      <c r="J479" s="562"/>
      <c r="K479" s="562"/>
      <c r="L479" s="281"/>
      <c r="M479" s="598"/>
      <c r="N479" s="562"/>
      <c r="O479" s="562"/>
      <c r="P479" s="562"/>
      <c r="Q479" s="104"/>
      <c r="R479" s="104"/>
      <c r="S479" s="104"/>
      <c r="T479" s="104"/>
      <c r="U479" s="104"/>
      <c r="V479" s="104"/>
      <c r="W479" s="104"/>
    </row>
    <row r="480" spans="1:23" ht="21" x14ac:dyDescent="0.25">
      <c r="B480" s="176"/>
      <c r="C480" s="177" t="s">
        <v>338</v>
      </c>
      <c r="D480" s="102"/>
      <c r="E480" s="103"/>
      <c r="F480" s="102"/>
      <c r="G480" s="101"/>
      <c r="H480" s="102"/>
      <c r="I480" s="281"/>
      <c r="J480" s="562"/>
      <c r="K480" s="562"/>
      <c r="L480" s="281"/>
      <c r="M480" s="598"/>
      <c r="N480" s="562"/>
      <c r="O480" s="562"/>
      <c r="P480" s="562"/>
      <c r="Q480" s="107"/>
      <c r="R480" s="107"/>
      <c r="S480" s="107"/>
      <c r="T480" s="107"/>
      <c r="U480" s="108"/>
      <c r="V480" s="101"/>
      <c r="W480" s="101"/>
    </row>
    <row r="481" spans="2:23" ht="10.5" x14ac:dyDescent="0.25">
      <c r="B481" s="176"/>
      <c r="C481" s="105" t="s">
        <v>539</v>
      </c>
      <c r="D481" s="102"/>
      <c r="E481" s="103"/>
      <c r="F481" s="102"/>
      <c r="G481" s="101"/>
      <c r="H481" s="102"/>
      <c r="I481" s="281"/>
      <c r="J481" s="562"/>
      <c r="K481" s="562"/>
      <c r="L481" s="281"/>
      <c r="M481" s="598"/>
      <c r="N481" s="562"/>
      <c r="O481" s="562"/>
      <c r="P481" s="562"/>
      <c r="Q481" s="107"/>
      <c r="R481" s="107"/>
      <c r="S481" s="107"/>
      <c r="T481" s="107"/>
      <c r="U481" s="108"/>
      <c r="V481" s="101"/>
      <c r="W481" s="101"/>
    </row>
    <row r="482" spans="2:23" ht="10.5" x14ac:dyDescent="0.25">
      <c r="B482" s="106" t="s">
        <v>336</v>
      </c>
      <c r="C482" s="92">
        <f>'Individu Form 2D ATMR Kredit'!H137</f>
        <v>0</v>
      </c>
      <c r="D482" s="102"/>
      <c r="E482" s="91"/>
      <c r="F482" s="178"/>
      <c r="G482" s="179"/>
      <c r="H482" s="102"/>
      <c r="I482" s="128"/>
      <c r="J482" s="128"/>
      <c r="K482" s="128"/>
      <c r="L482" s="280"/>
      <c r="M482" s="597"/>
      <c r="N482" s="567"/>
      <c r="O482" s="567"/>
      <c r="P482" s="567"/>
      <c r="Q482" s="280"/>
      <c r="R482" s="567"/>
      <c r="S482" s="597"/>
      <c r="T482" s="280"/>
      <c r="U482" s="108"/>
      <c r="V482" s="101"/>
      <c r="W482" s="101"/>
    </row>
    <row r="483" spans="2:23" ht="10.5" x14ac:dyDescent="0.25">
      <c r="B483" s="106" t="s">
        <v>360</v>
      </c>
      <c r="C483" s="92">
        <f>'Individu Form 2D ATMR Kredit'!H164</f>
        <v>0</v>
      </c>
      <c r="D483" s="102"/>
      <c r="E483" s="180"/>
      <c r="F483" s="178"/>
      <c r="G483" s="179"/>
      <c r="H483" s="102"/>
      <c r="I483" s="128"/>
      <c r="J483" s="128"/>
      <c r="K483" s="128"/>
      <c r="L483" s="280"/>
      <c r="M483" s="597"/>
      <c r="N483" s="567"/>
      <c r="O483" s="567"/>
      <c r="P483" s="567"/>
      <c r="Q483" s="280"/>
      <c r="R483" s="567"/>
      <c r="S483" s="597"/>
      <c r="T483" s="280"/>
      <c r="U483" s="108"/>
      <c r="V483" s="101"/>
      <c r="W483" s="101"/>
    </row>
    <row r="484" spans="2:23" s="82" customFormat="1" ht="9.9" customHeight="1" x14ac:dyDescent="0.25">
      <c r="B484" s="204"/>
      <c r="C484" s="182"/>
      <c r="D484" s="178"/>
      <c r="E484" s="180"/>
      <c r="F484" s="178"/>
      <c r="G484" s="179"/>
      <c r="H484" s="178"/>
      <c r="I484" s="205"/>
      <c r="J484" s="205"/>
      <c r="K484" s="205"/>
      <c r="L484" s="279"/>
      <c r="M484" s="596"/>
      <c r="N484" s="568"/>
      <c r="O484" s="568"/>
      <c r="P484" s="568"/>
      <c r="Q484" s="279"/>
      <c r="R484" s="568"/>
      <c r="S484" s="596"/>
      <c r="T484" s="279"/>
      <c r="U484" s="206"/>
      <c r="V484" s="179"/>
      <c r="W484" s="179"/>
    </row>
    <row r="485" spans="2:23" s="155" customFormat="1" ht="21" x14ac:dyDescent="0.25">
      <c r="B485" s="183" t="s">
        <v>397</v>
      </c>
      <c r="C485" s="184" t="s">
        <v>338</v>
      </c>
      <c r="D485" s="131"/>
      <c r="E485" s="185" t="s">
        <v>361</v>
      </c>
      <c r="F485" s="131"/>
      <c r="G485" s="268" t="s">
        <v>387</v>
      </c>
      <c r="H485" s="131"/>
      <c r="I485" s="156"/>
      <c r="J485" s="156"/>
      <c r="K485" s="156"/>
      <c r="L485" s="157"/>
      <c r="M485" s="157"/>
      <c r="N485" s="157"/>
      <c r="O485" s="157"/>
      <c r="P485" s="157"/>
      <c r="Q485" s="157"/>
      <c r="R485" s="157"/>
      <c r="S485" s="157"/>
      <c r="T485" s="157"/>
      <c r="U485" s="158"/>
      <c r="V485" s="91"/>
      <c r="W485" s="91"/>
    </row>
    <row r="486" spans="2:23" s="188" customFormat="1" ht="10.5" x14ac:dyDescent="0.25">
      <c r="B486" s="186" t="s">
        <v>540</v>
      </c>
      <c r="C486" s="187" t="s">
        <v>541</v>
      </c>
      <c r="D486" s="158"/>
      <c r="E486" s="130" t="s">
        <v>542</v>
      </c>
      <c r="F486" s="158"/>
      <c r="G486" s="130" t="s">
        <v>544</v>
      </c>
      <c r="H486" s="158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8"/>
      <c r="V486" s="91"/>
      <c r="W486" s="91"/>
    </row>
    <row r="487" spans="2:23" ht="10.5" x14ac:dyDescent="0.25">
      <c r="B487" s="165" t="s">
        <v>490</v>
      </c>
      <c r="C487" s="94"/>
      <c r="D487" s="102"/>
      <c r="E487" s="141">
        <v>0.1</v>
      </c>
      <c r="F487" s="102"/>
      <c r="G487" s="189">
        <f t="shared" ref="G487:G491" si="55">E487*C487</f>
        <v>0</v>
      </c>
      <c r="H487" s="102"/>
      <c r="I487" s="128"/>
      <c r="J487" s="128"/>
      <c r="K487" s="128"/>
      <c r="L487" s="280"/>
      <c r="M487" s="597"/>
      <c r="N487" s="567"/>
      <c r="O487" s="567"/>
      <c r="P487" s="567"/>
      <c r="Q487" s="280"/>
      <c r="R487" s="567"/>
      <c r="S487" s="597"/>
      <c r="T487" s="280"/>
      <c r="U487" s="108"/>
      <c r="V487" s="101"/>
      <c r="W487" s="101"/>
    </row>
    <row r="488" spans="2:23" ht="10.5" x14ac:dyDescent="0.25">
      <c r="B488" s="165" t="s">
        <v>491</v>
      </c>
      <c r="C488" s="94"/>
      <c r="D488" s="102"/>
      <c r="E488" s="141">
        <v>0.2</v>
      </c>
      <c r="F488" s="102"/>
      <c r="G488" s="189">
        <f t="shared" si="55"/>
        <v>0</v>
      </c>
      <c r="H488" s="102"/>
      <c r="I488" s="128"/>
      <c r="J488" s="128"/>
      <c r="K488" s="128"/>
      <c r="L488" s="280"/>
      <c r="M488" s="597"/>
      <c r="N488" s="567"/>
      <c r="O488" s="567"/>
      <c r="P488" s="567"/>
      <c r="Q488" s="280"/>
      <c r="R488" s="567"/>
      <c r="S488" s="597"/>
      <c r="T488" s="280"/>
      <c r="U488" s="108"/>
      <c r="V488" s="101"/>
      <c r="W488" s="101"/>
    </row>
    <row r="489" spans="2:23" ht="10.5" x14ac:dyDescent="0.25">
      <c r="B489" s="165" t="s">
        <v>492</v>
      </c>
      <c r="C489" s="94"/>
      <c r="D489" s="102"/>
      <c r="E489" s="141">
        <v>0.4</v>
      </c>
      <c r="F489" s="102"/>
      <c r="G489" s="189">
        <f t="shared" si="55"/>
        <v>0</v>
      </c>
      <c r="H489" s="102"/>
      <c r="I489" s="128"/>
      <c r="J489" s="128"/>
      <c r="K489" s="128"/>
      <c r="L489" s="280"/>
      <c r="M489" s="597"/>
      <c r="N489" s="567"/>
      <c r="O489" s="567"/>
      <c r="P489" s="567"/>
      <c r="Q489" s="280"/>
      <c r="R489" s="567"/>
      <c r="S489" s="597"/>
      <c r="T489" s="280"/>
      <c r="U489" s="108"/>
      <c r="V489" s="101"/>
      <c r="W489" s="101"/>
    </row>
    <row r="490" spans="2:23" ht="10.5" x14ac:dyDescent="0.25">
      <c r="B490" s="190" t="s">
        <v>493</v>
      </c>
      <c r="C490" s="191"/>
      <c r="D490" s="192"/>
      <c r="E490" s="193">
        <v>0.5</v>
      </c>
      <c r="F490" s="102"/>
      <c r="G490" s="189">
        <f t="shared" si="55"/>
        <v>0</v>
      </c>
      <c r="H490" s="102"/>
      <c r="I490" s="128"/>
      <c r="J490" s="128"/>
      <c r="K490" s="128"/>
      <c r="L490" s="280"/>
      <c r="M490" s="597"/>
      <c r="N490" s="567"/>
      <c r="O490" s="567"/>
      <c r="P490" s="567"/>
      <c r="Q490" s="280"/>
      <c r="R490" s="567"/>
      <c r="S490" s="597"/>
      <c r="T490" s="280"/>
      <c r="U490" s="108"/>
      <c r="V490" s="101"/>
      <c r="W490" s="101"/>
    </row>
    <row r="491" spans="2:23" ht="10.5" x14ac:dyDescent="0.25">
      <c r="B491" s="190" t="s">
        <v>494</v>
      </c>
      <c r="C491" s="191"/>
      <c r="D491" s="192"/>
      <c r="E491" s="193">
        <v>1</v>
      </c>
      <c r="F491" s="102"/>
      <c r="G491" s="189">
        <f t="shared" si="55"/>
        <v>0</v>
      </c>
      <c r="H491" s="102"/>
      <c r="I491" s="128"/>
      <c r="J491" s="128"/>
      <c r="K491" s="128"/>
      <c r="L491" s="280"/>
      <c r="M491" s="597"/>
      <c r="N491" s="567"/>
      <c r="O491" s="567"/>
      <c r="P491" s="567"/>
      <c r="Q491" s="280"/>
      <c r="R491" s="567"/>
      <c r="S491" s="597"/>
      <c r="T491" s="280"/>
      <c r="U491" s="108"/>
      <c r="V491" s="101"/>
      <c r="W491" s="101"/>
    </row>
    <row r="492" spans="2:23" ht="15" customHeight="1" x14ac:dyDescent="0.25">
      <c r="B492" s="100"/>
      <c r="C492" s="199"/>
      <c r="D492" s="102"/>
      <c r="E492" s="114" t="s">
        <v>52</v>
      </c>
      <c r="F492" s="102"/>
      <c r="G492" s="96">
        <f>SUM(G487:G491)</f>
        <v>0</v>
      </c>
      <c r="H492" s="102"/>
      <c r="I492" s="128"/>
      <c r="J492" s="128"/>
      <c r="K492" s="128"/>
      <c r="L492" s="280"/>
      <c r="M492" s="597"/>
      <c r="N492" s="567"/>
      <c r="O492" s="567"/>
      <c r="P492" s="567"/>
      <c r="Q492" s="280"/>
      <c r="R492" s="567"/>
      <c r="S492" s="597"/>
      <c r="T492" s="280"/>
      <c r="U492" s="108"/>
      <c r="V492" s="101"/>
      <c r="W492" s="101"/>
    </row>
    <row r="493" spans="2:23" ht="14.25" customHeight="1" x14ac:dyDescent="0.25">
      <c r="B493" s="100"/>
      <c r="C493" s="101"/>
      <c r="D493" s="102"/>
      <c r="E493" s="103"/>
      <c r="F493" s="102"/>
      <c r="G493" s="101"/>
      <c r="H493" s="102"/>
      <c r="I493" s="713"/>
      <c r="J493" s="713"/>
      <c r="K493" s="713"/>
      <c r="L493" s="713"/>
      <c r="M493" s="598"/>
      <c r="N493" s="562"/>
      <c r="O493" s="562"/>
      <c r="P493" s="562"/>
      <c r="Q493" s="107"/>
      <c r="R493" s="107"/>
      <c r="S493" s="107"/>
      <c r="T493" s="107"/>
      <c r="U493" s="108"/>
      <c r="V493" s="101"/>
      <c r="W493" s="101"/>
    </row>
    <row r="494" spans="2:23" s="109" customFormat="1" ht="22.5" customHeight="1" x14ac:dyDescent="0.25">
      <c r="B494" s="708" t="s">
        <v>345</v>
      </c>
      <c r="C494" s="705" t="s">
        <v>346</v>
      </c>
      <c r="D494" s="110"/>
      <c r="E494" s="705" t="s">
        <v>2</v>
      </c>
      <c r="F494" s="111"/>
      <c r="G494" s="705" t="s">
        <v>395</v>
      </c>
      <c r="H494" s="112"/>
      <c r="I494" s="710" t="s">
        <v>396</v>
      </c>
      <c r="J494" s="711"/>
      <c r="K494" s="711"/>
      <c r="L494" s="711"/>
      <c r="M494" s="711"/>
      <c r="N494" s="711"/>
      <c r="O494" s="711"/>
      <c r="P494" s="711"/>
      <c r="Q494" s="711"/>
      <c r="R494" s="711"/>
      <c r="S494" s="711"/>
      <c r="T494" s="712"/>
      <c r="U494" s="562"/>
      <c r="V494" s="705" t="s">
        <v>421</v>
      </c>
      <c r="W494" s="705" t="s">
        <v>411</v>
      </c>
    </row>
    <row r="495" spans="2:23" s="109" customFormat="1" ht="10.5" x14ac:dyDescent="0.25">
      <c r="B495" s="709"/>
      <c r="C495" s="706"/>
      <c r="D495" s="110"/>
      <c r="E495" s="706"/>
      <c r="F495" s="111"/>
      <c r="G495" s="706"/>
      <c r="H495" s="113"/>
      <c r="I495" s="114">
        <v>0</v>
      </c>
      <c r="J495" s="114">
        <v>0.1</v>
      </c>
      <c r="K495" s="114">
        <v>0.15</v>
      </c>
      <c r="L495" s="114">
        <v>0.2</v>
      </c>
      <c r="M495" s="114">
        <v>0.25</v>
      </c>
      <c r="N495" s="114">
        <v>0.3</v>
      </c>
      <c r="O495" s="114">
        <v>0.35</v>
      </c>
      <c r="P495" s="114">
        <v>0.4</v>
      </c>
      <c r="Q495" s="114">
        <v>0.5</v>
      </c>
      <c r="R495" s="114">
        <v>0.75</v>
      </c>
      <c r="S495" s="114">
        <v>0.85</v>
      </c>
      <c r="T495" s="114">
        <v>1</v>
      </c>
      <c r="U495" s="562"/>
      <c r="V495" s="706"/>
      <c r="W495" s="706"/>
    </row>
    <row r="496" spans="2:23" s="109" customFormat="1" ht="10.5" x14ac:dyDescent="0.25">
      <c r="B496" s="115" t="s">
        <v>545</v>
      </c>
      <c r="C496" s="116" t="s">
        <v>546</v>
      </c>
      <c r="D496" s="110"/>
      <c r="E496" s="116" t="s">
        <v>547</v>
      </c>
      <c r="F496" s="111"/>
      <c r="G496" s="116" t="s">
        <v>548</v>
      </c>
      <c r="H496" s="113"/>
      <c r="I496" s="116" t="s">
        <v>549</v>
      </c>
      <c r="J496" s="116" t="s">
        <v>557</v>
      </c>
      <c r="K496" s="116" t="s">
        <v>550</v>
      </c>
      <c r="L496" s="116" t="s">
        <v>559</v>
      </c>
      <c r="M496" s="116" t="s">
        <v>560</v>
      </c>
      <c r="N496" s="116" t="s">
        <v>561</v>
      </c>
      <c r="O496" s="116" t="s">
        <v>621</v>
      </c>
      <c r="P496" s="116" t="s">
        <v>622</v>
      </c>
      <c r="Q496" s="116" t="s">
        <v>623</v>
      </c>
      <c r="R496" s="116" t="s">
        <v>624</v>
      </c>
      <c r="S496" s="116" t="s">
        <v>625</v>
      </c>
      <c r="T496" s="116" t="s">
        <v>626</v>
      </c>
      <c r="U496" s="562"/>
      <c r="V496" s="116" t="s">
        <v>627</v>
      </c>
      <c r="W496" s="116" t="s">
        <v>628</v>
      </c>
    </row>
    <row r="497" spans="1:23" ht="10.5" x14ac:dyDescent="0.25">
      <c r="B497" s="106" t="s">
        <v>368</v>
      </c>
      <c r="C497" s="119">
        <v>0.2</v>
      </c>
      <c r="D497" s="137"/>
      <c r="E497" s="88"/>
      <c r="F497" s="102"/>
      <c r="G497" s="95"/>
      <c r="H497" s="120"/>
      <c r="I497" s="121"/>
      <c r="J497" s="121"/>
      <c r="K497" s="121"/>
      <c r="L497" s="122"/>
      <c r="M497" s="122"/>
      <c r="N497" s="122"/>
      <c r="O497" s="122"/>
      <c r="P497" s="122"/>
      <c r="Q497" s="122"/>
      <c r="R497" s="122"/>
      <c r="S497" s="122"/>
      <c r="T497" s="122"/>
      <c r="U497" s="108"/>
      <c r="V497" s="123">
        <f>C497*E497</f>
        <v>0</v>
      </c>
      <c r="W497" s="123">
        <f>C497*G497+I497*$I$495+J497*$J$495+K497*$K$495+L497*$L$495+M497*$M$495+N497*$N$495+O497*$O$495+P497*$P$495+Q497*$Q$495+R497*$R$495+S497*$S$495+T497*$T$495</f>
        <v>0</v>
      </c>
    </row>
    <row r="498" spans="1:23" ht="10.5" x14ac:dyDescent="0.25">
      <c r="B498" s="106" t="s">
        <v>372</v>
      </c>
      <c r="C498" s="138">
        <v>0.5</v>
      </c>
      <c r="D498" s="137"/>
      <c r="E498" s="86"/>
      <c r="F498" s="102"/>
      <c r="G498" s="93"/>
      <c r="H498" s="120"/>
      <c r="I498" s="139"/>
      <c r="J498" s="139"/>
      <c r="K498" s="139"/>
      <c r="L498" s="140"/>
      <c r="M498" s="140"/>
      <c r="N498" s="140"/>
      <c r="O498" s="140"/>
      <c r="P498" s="140"/>
      <c r="Q498" s="140"/>
      <c r="R498" s="140"/>
      <c r="S498" s="140"/>
      <c r="T498" s="140"/>
      <c r="U498" s="108"/>
      <c r="V498" s="123">
        <f>C498*E498</f>
        <v>0</v>
      </c>
      <c r="W498" s="123">
        <f t="shared" ref="W498:W501" si="56">C498*G498+I498*$I$495+J498*$J$495+K498*$K$495+L498*$L$495+M498*$M$495+N498*$N$495+O498*$O$495+P498*$P$495+Q498*$Q$495+R498*$R$495+S498*$S$495+T498*$T$495</f>
        <v>0</v>
      </c>
    </row>
    <row r="499" spans="1:23" ht="10.5" x14ac:dyDescent="0.25">
      <c r="B499" s="106" t="s">
        <v>371</v>
      </c>
      <c r="C499" s="141">
        <v>1</v>
      </c>
      <c r="D499" s="137"/>
      <c r="E499" s="88"/>
      <c r="F499" s="102"/>
      <c r="G499" s="95"/>
      <c r="H499" s="120"/>
      <c r="I499" s="121"/>
      <c r="J499" s="121"/>
      <c r="K499" s="121"/>
      <c r="L499" s="122"/>
      <c r="M499" s="122"/>
      <c r="N499" s="122"/>
      <c r="O499" s="122"/>
      <c r="P499" s="122"/>
      <c r="Q499" s="122"/>
      <c r="R499" s="122"/>
      <c r="S499" s="122"/>
      <c r="T499" s="122"/>
      <c r="U499" s="108"/>
      <c r="V499" s="123">
        <f>C499*E499</f>
        <v>0</v>
      </c>
      <c r="W499" s="123">
        <f t="shared" si="56"/>
        <v>0</v>
      </c>
    </row>
    <row r="500" spans="1:23" ht="10.5" x14ac:dyDescent="0.25">
      <c r="B500" s="106" t="s">
        <v>351</v>
      </c>
      <c r="C500" s="141">
        <v>1.5</v>
      </c>
      <c r="D500" s="137"/>
      <c r="E500" s="88"/>
      <c r="F500" s="102"/>
      <c r="G500" s="95"/>
      <c r="H500" s="120"/>
      <c r="I500" s="121"/>
      <c r="J500" s="121"/>
      <c r="K500" s="121"/>
      <c r="L500" s="122"/>
      <c r="M500" s="122"/>
      <c r="N500" s="122"/>
      <c r="O500" s="122"/>
      <c r="P500" s="122"/>
      <c r="Q500" s="122"/>
      <c r="R500" s="122"/>
      <c r="S500" s="122"/>
      <c r="T500" s="122"/>
      <c r="U500" s="108"/>
      <c r="V500" s="123">
        <f>C500*E500</f>
        <v>0</v>
      </c>
      <c r="W500" s="123">
        <f t="shared" si="56"/>
        <v>0</v>
      </c>
    </row>
    <row r="501" spans="1:23" ht="10.5" x14ac:dyDescent="0.25">
      <c r="B501" s="106" t="s">
        <v>353</v>
      </c>
      <c r="C501" s="141">
        <v>0.5</v>
      </c>
      <c r="D501" s="137"/>
      <c r="E501" s="88"/>
      <c r="F501" s="102"/>
      <c r="G501" s="95"/>
      <c r="H501" s="120"/>
      <c r="I501" s="121"/>
      <c r="J501" s="121"/>
      <c r="K501" s="121"/>
      <c r="L501" s="122"/>
      <c r="M501" s="122"/>
      <c r="N501" s="122"/>
      <c r="O501" s="122"/>
      <c r="P501" s="122"/>
      <c r="Q501" s="122"/>
      <c r="R501" s="122"/>
      <c r="S501" s="122"/>
      <c r="T501" s="122"/>
      <c r="U501" s="108"/>
      <c r="V501" s="123">
        <f>C501*E501</f>
        <v>0</v>
      </c>
      <c r="W501" s="123">
        <f t="shared" si="56"/>
        <v>0</v>
      </c>
    </row>
    <row r="502" spans="1:23" ht="9.9" customHeight="1" x14ac:dyDescent="0.25">
      <c r="B502" s="124"/>
      <c r="C502" s="125"/>
      <c r="D502" s="126"/>
      <c r="E502" s="127"/>
      <c r="F502" s="102"/>
      <c r="G502" s="125"/>
      <c r="H502" s="102"/>
      <c r="I502" s="128"/>
      <c r="J502" s="128"/>
      <c r="K502" s="128"/>
      <c r="L502" s="280"/>
      <c r="M502" s="597"/>
      <c r="N502" s="567"/>
      <c r="O502" s="567"/>
      <c r="P502" s="567"/>
      <c r="Q502" s="280"/>
      <c r="R502" s="567"/>
      <c r="S502" s="597"/>
      <c r="T502" s="280"/>
      <c r="U502" s="108"/>
      <c r="V502" s="101"/>
      <c r="W502" s="101"/>
    </row>
    <row r="503" spans="1:23" s="155" customFormat="1" ht="14.25" customHeight="1" x14ac:dyDescent="0.25">
      <c r="B503" s="129" t="s">
        <v>349</v>
      </c>
      <c r="C503" s="185" t="s">
        <v>53</v>
      </c>
      <c r="D503" s="131"/>
      <c r="E503" s="85">
        <f>SUM(V497:V501)</f>
        <v>0</v>
      </c>
      <c r="F503" s="131"/>
      <c r="G503" s="91"/>
      <c r="H503" s="131"/>
      <c r="I503" s="156"/>
      <c r="J503" s="156"/>
      <c r="K503" s="156"/>
      <c r="L503" s="157"/>
      <c r="M503" s="157"/>
      <c r="N503" s="157"/>
      <c r="O503" s="157"/>
      <c r="P503" s="157"/>
      <c r="Q503" s="157"/>
      <c r="R503" s="157"/>
      <c r="S503" s="157"/>
      <c r="T503" s="157"/>
      <c r="U503" s="158"/>
      <c r="V503" s="91"/>
      <c r="W503" s="91"/>
    </row>
    <row r="504" spans="1:23" s="155" customFormat="1" ht="19.5" customHeight="1" x14ac:dyDescent="0.25">
      <c r="B504" s="129" t="s">
        <v>350</v>
      </c>
      <c r="C504" s="185" t="s">
        <v>54</v>
      </c>
      <c r="D504" s="131"/>
      <c r="E504" s="85">
        <f>SUM(W497:W501)</f>
        <v>0</v>
      </c>
      <c r="F504" s="131"/>
      <c r="G504" s="91"/>
      <c r="H504" s="131"/>
      <c r="I504" s="156"/>
      <c r="J504" s="156"/>
      <c r="K504" s="156"/>
      <c r="L504" s="157"/>
      <c r="M504" s="157"/>
      <c r="N504" s="157"/>
      <c r="O504" s="157"/>
      <c r="P504" s="157"/>
      <c r="Q504" s="157"/>
      <c r="R504" s="157"/>
      <c r="S504" s="157"/>
      <c r="T504" s="157"/>
      <c r="U504" s="158"/>
      <c r="V504" s="91"/>
      <c r="W504" s="91"/>
    </row>
    <row r="505" spans="1:23" s="155" customFormat="1" ht="10.5" x14ac:dyDescent="0.25">
      <c r="B505" s="147"/>
      <c r="C505" s="91"/>
      <c r="D505" s="131"/>
      <c r="E505" s="149"/>
      <c r="F505" s="131"/>
      <c r="G505" s="91"/>
      <c r="H505" s="131"/>
      <c r="I505" s="156"/>
      <c r="J505" s="156"/>
      <c r="K505" s="156"/>
      <c r="L505" s="157"/>
      <c r="M505" s="157"/>
      <c r="N505" s="157"/>
      <c r="O505" s="157"/>
      <c r="P505" s="157"/>
      <c r="Q505" s="157"/>
      <c r="R505" s="157"/>
      <c r="S505" s="157"/>
      <c r="T505" s="157"/>
      <c r="U505" s="158"/>
      <c r="V505" s="91"/>
      <c r="W505" s="91"/>
    </row>
    <row r="506" spans="1:23" s="155" customFormat="1" ht="10.5" x14ac:dyDescent="0.25">
      <c r="B506" s="147"/>
      <c r="C506" s="91"/>
      <c r="D506" s="131"/>
      <c r="E506" s="149"/>
      <c r="F506" s="131"/>
      <c r="G506" s="91"/>
      <c r="H506" s="131"/>
      <c r="I506" s="156"/>
      <c r="J506" s="156"/>
      <c r="K506" s="156"/>
      <c r="L506" s="157"/>
      <c r="M506" s="157"/>
      <c r="N506" s="157"/>
      <c r="O506" s="157"/>
      <c r="P506" s="157"/>
      <c r="Q506" s="157"/>
      <c r="R506" s="157"/>
      <c r="S506" s="157"/>
      <c r="T506" s="157"/>
      <c r="U506" s="158"/>
      <c r="V506" s="91"/>
      <c r="W506" s="91"/>
    </row>
    <row r="507" spans="1:23" s="82" customFormat="1" ht="15" customHeight="1" x14ac:dyDescent="0.3">
      <c r="A507" s="81"/>
      <c r="B507" s="422" t="s">
        <v>599</v>
      </c>
      <c r="C507" s="152"/>
      <c r="D507" s="152"/>
      <c r="E507" s="152"/>
      <c r="F507" s="152"/>
      <c r="G507" s="152"/>
      <c r="H507" s="152"/>
      <c r="I507" s="152"/>
      <c r="J507" s="152"/>
      <c r="K507" s="152"/>
      <c r="L507" s="152"/>
      <c r="M507" s="152"/>
      <c r="N507" s="152"/>
      <c r="O507" s="152"/>
      <c r="P507" s="152"/>
      <c r="Q507" s="104"/>
      <c r="R507" s="104"/>
      <c r="S507" s="104"/>
      <c r="T507" s="104"/>
      <c r="U507" s="104"/>
      <c r="V507" s="104"/>
      <c r="W507" s="104"/>
    </row>
    <row r="508" spans="1:23" s="82" customFormat="1" ht="7.5" customHeight="1" x14ac:dyDescent="0.25">
      <c r="A508" s="81"/>
      <c r="B508" s="100"/>
      <c r="C508" s="101"/>
      <c r="D508" s="102"/>
      <c r="E508" s="103"/>
      <c r="F508" s="102"/>
      <c r="G508" s="101"/>
      <c r="H508" s="102"/>
      <c r="I508" s="281"/>
      <c r="J508" s="562"/>
      <c r="K508" s="562"/>
      <c r="L508" s="281"/>
      <c r="M508" s="598"/>
      <c r="N508" s="562"/>
      <c r="O508" s="562"/>
      <c r="P508" s="562"/>
      <c r="Q508" s="104"/>
      <c r="R508" s="104"/>
      <c r="S508" s="104"/>
      <c r="T508" s="104"/>
      <c r="U508" s="104"/>
      <c r="V508" s="104"/>
      <c r="W508" s="104"/>
    </row>
    <row r="509" spans="1:23" ht="21" x14ac:dyDescent="0.25">
      <c r="B509" s="176"/>
      <c r="C509" s="177" t="s">
        <v>338</v>
      </c>
      <c r="D509" s="102"/>
      <c r="E509" s="103"/>
      <c r="F509" s="102"/>
      <c r="G509" s="101"/>
      <c r="H509" s="102"/>
      <c r="I509" s="281"/>
      <c r="J509" s="562"/>
      <c r="K509" s="562"/>
      <c r="L509" s="281"/>
      <c r="M509" s="598"/>
      <c r="N509" s="562"/>
      <c r="O509" s="562"/>
      <c r="P509" s="562"/>
      <c r="Q509" s="107"/>
      <c r="R509" s="107"/>
      <c r="S509" s="107"/>
      <c r="T509" s="107"/>
      <c r="U509" s="108"/>
      <c r="V509" s="101"/>
      <c r="W509" s="101"/>
    </row>
    <row r="510" spans="1:23" ht="10.5" x14ac:dyDescent="0.25">
      <c r="B510" s="176"/>
      <c r="C510" s="105" t="s">
        <v>539</v>
      </c>
      <c r="D510" s="102"/>
      <c r="E510" s="103"/>
      <c r="F510" s="102"/>
      <c r="G510" s="101"/>
      <c r="H510" s="102"/>
      <c r="I510" s="281"/>
      <c r="J510" s="562"/>
      <c r="K510" s="562"/>
      <c r="L510" s="281"/>
      <c r="M510" s="598"/>
      <c r="N510" s="562"/>
      <c r="O510" s="562"/>
      <c r="P510" s="562"/>
      <c r="Q510" s="107"/>
      <c r="R510" s="107"/>
      <c r="S510" s="107"/>
      <c r="T510" s="107"/>
      <c r="U510" s="108"/>
      <c r="V510" s="101"/>
      <c r="W510" s="101"/>
    </row>
    <row r="511" spans="1:23" ht="10.5" x14ac:dyDescent="0.25">
      <c r="B511" s="106" t="s">
        <v>336</v>
      </c>
      <c r="C511" s="92">
        <f>'Individu Form 2D ATMR Kredit'!H138</f>
        <v>0</v>
      </c>
      <c r="D511" s="102"/>
      <c r="E511" s="91"/>
      <c r="F511" s="178"/>
      <c r="G511" s="179"/>
      <c r="H511" s="102"/>
      <c r="I511" s="128"/>
      <c r="J511" s="128"/>
      <c r="K511" s="128"/>
      <c r="L511" s="280"/>
      <c r="M511" s="597"/>
      <c r="N511" s="567"/>
      <c r="O511" s="567"/>
      <c r="P511" s="567"/>
      <c r="Q511" s="280"/>
      <c r="R511" s="567"/>
      <c r="S511" s="597"/>
      <c r="T511" s="280"/>
      <c r="U511" s="108"/>
      <c r="V511" s="101"/>
      <c r="W511" s="101"/>
    </row>
    <row r="512" spans="1:23" ht="10.5" x14ac:dyDescent="0.25">
      <c r="B512" s="106" t="s">
        <v>360</v>
      </c>
      <c r="C512" s="92">
        <f>'Individu Form 2D ATMR Kredit'!H165</f>
        <v>0</v>
      </c>
      <c r="D512" s="102"/>
      <c r="E512" s="180"/>
      <c r="F512" s="178"/>
      <c r="G512" s="179"/>
      <c r="H512" s="102"/>
      <c r="I512" s="128"/>
      <c r="J512" s="128"/>
      <c r="K512" s="128"/>
      <c r="L512" s="280"/>
      <c r="M512" s="597"/>
      <c r="N512" s="567"/>
      <c r="O512" s="567"/>
      <c r="P512" s="567"/>
      <c r="Q512" s="280"/>
      <c r="R512" s="567"/>
      <c r="S512" s="597"/>
      <c r="T512" s="280"/>
      <c r="U512" s="108"/>
      <c r="V512" s="101"/>
      <c r="W512" s="101"/>
    </row>
    <row r="513" spans="2:28" s="82" customFormat="1" ht="9.9" customHeight="1" x14ac:dyDescent="0.25">
      <c r="B513" s="204"/>
      <c r="C513" s="182"/>
      <c r="D513" s="178"/>
      <c r="E513" s="180"/>
      <c r="F513" s="178"/>
      <c r="G513" s="179"/>
      <c r="H513" s="178"/>
      <c r="I513" s="205"/>
      <c r="J513" s="205"/>
      <c r="K513" s="205"/>
      <c r="L513" s="279"/>
      <c r="M513" s="596"/>
      <c r="N513" s="568"/>
      <c r="O513" s="568"/>
      <c r="P513" s="568"/>
      <c r="Q513" s="279"/>
      <c r="R513" s="568"/>
      <c r="S513" s="596"/>
      <c r="T513" s="279"/>
      <c r="U513" s="206"/>
      <c r="V513" s="179"/>
      <c r="W513" s="179"/>
    </row>
    <row r="514" spans="2:28" s="155" customFormat="1" ht="21" x14ac:dyDescent="0.25">
      <c r="B514" s="183" t="s">
        <v>397</v>
      </c>
      <c r="C514" s="184" t="s">
        <v>338</v>
      </c>
      <c r="D514" s="131"/>
      <c r="E514" s="185" t="s">
        <v>361</v>
      </c>
      <c r="F514" s="131"/>
      <c r="G514" s="268" t="s">
        <v>387</v>
      </c>
      <c r="H514" s="131"/>
      <c r="I514" s="156"/>
      <c r="J514" s="156"/>
      <c r="K514" s="156"/>
      <c r="L514" s="157"/>
      <c r="M514" s="157"/>
      <c r="N514" s="157"/>
      <c r="O514" s="157"/>
      <c r="P514" s="157"/>
      <c r="Q514" s="157"/>
      <c r="R514" s="157"/>
      <c r="S514" s="157"/>
      <c r="T514" s="157"/>
      <c r="U514" s="158"/>
      <c r="V514" s="91"/>
      <c r="W514" s="91"/>
    </row>
    <row r="515" spans="2:28" s="188" customFormat="1" ht="10.5" x14ac:dyDescent="0.25">
      <c r="B515" s="186" t="s">
        <v>540</v>
      </c>
      <c r="C515" s="187" t="s">
        <v>541</v>
      </c>
      <c r="D515" s="158"/>
      <c r="E515" s="130" t="s">
        <v>542</v>
      </c>
      <c r="F515" s="158"/>
      <c r="G515" s="130" t="s">
        <v>544</v>
      </c>
      <c r="H515" s="158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8"/>
      <c r="V515" s="91"/>
      <c r="W515" s="91"/>
    </row>
    <row r="516" spans="2:28" ht="10.5" x14ac:dyDescent="0.25">
      <c r="B516" s="165" t="s">
        <v>490</v>
      </c>
      <c r="C516" s="94"/>
      <c r="D516" s="102"/>
      <c r="E516" s="141">
        <v>0.1</v>
      </c>
      <c r="F516" s="102"/>
      <c r="G516" s="189">
        <f t="shared" ref="G516:G520" si="57">E516*C516</f>
        <v>0</v>
      </c>
      <c r="H516" s="102"/>
      <c r="I516" s="128"/>
      <c r="J516" s="128"/>
      <c r="K516" s="128"/>
      <c r="L516" s="280"/>
      <c r="M516" s="597"/>
      <c r="N516" s="567"/>
      <c r="O516" s="567"/>
      <c r="P516" s="567"/>
      <c r="Q516" s="280"/>
      <c r="R516" s="567"/>
      <c r="S516" s="597"/>
      <c r="T516" s="280"/>
      <c r="U516" s="108"/>
      <c r="V516" s="101"/>
      <c r="W516" s="101"/>
    </row>
    <row r="517" spans="2:28" ht="10.5" x14ac:dyDescent="0.25">
      <c r="B517" s="165" t="s">
        <v>491</v>
      </c>
      <c r="C517" s="94"/>
      <c r="D517" s="102"/>
      <c r="E517" s="141">
        <v>0.2</v>
      </c>
      <c r="F517" s="102"/>
      <c r="G517" s="189">
        <f t="shared" si="57"/>
        <v>0</v>
      </c>
      <c r="H517" s="102"/>
      <c r="I517" s="128"/>
      <c r="J517" s="128"/>
      <c r="K517" s="128"/>
      <c r="L517" s="280"/>
      <c r="M517" s="597"/>
      <c r="N517" s="567"/>
      <c r="O517" s="567"/>
      <c r="P517" s="567"/>
      <c r="Q517" s="280"/>
      <c r="R517" s="567"/>
      <c r="S517" s="597"/>
      <c r="T517" s="280"/>
      <c r="U517" s="108"/>
      <c r="V517" s="101"/>
      <c r="W517" s="101"/>
    </row>
    <row r="518" spans="2:28" ht="10.5" x14ac:dyDescent="0.25">
      <c r="B518" s="165" t="s">
        <v>492</v>
      </c>
      <c r="C518" s="94"/>
      <c r="D518" s="102"/>
      <c r="E518" s="141">
        <v>0.4</v>
      </c>
      <c r="F518" s="102"/>
      <c r="G518" s="189">
        <f t="shared" si="57"/>
        <v>0</v>
      </c>
      <c r="H518" s="102"/>
      <c r="I518" s="128"/>
      <c r="J518" s="128"/>
      <c r="K518" s="128"/>
      <c r="L518" s="280"/>
      <c r="M518" s="597"/>
      <c r="N518" s="567"/>
      <c r="O518" s="567"/>
      <c r="P518" s="567"/>
      <c r="Q518" s="280"/>
      <c r="R518" s="567"/>
      <c r="S518" s="597"/>
      <c r="T518" s="280"/>
      <c r="U518" s="108"/>
      <c r="V518" s="101"/>
      <c r="W518" s="101"/>
    </row>
    <row r="519" spans="2:28" ht="10.5" x14ac:dyDescent="0.25">
      <c r="B519" s="190" t="s">
        <v>493</v>
      </c>
      <c r="C519" s="191"/>
      <c r="D519" s="192"/>
      <c r="E519" s="193">
        <v>0.5</v>
      </c>
      <c r="F519" s="102"/>
      <c r="G519" s="189">
        <f t="shared" si="57"/>
        <v>0</v>
      </c>
      <c r="H519" s="102"/>
      <c r="I519" s="128"/>
      <c r="J519" s="128"/>
      <c r="K519" s="128"/>
      <c r="L519" s="280"/>
      <c r="M519" s="597"/>
      <c r="N519" s="567"/>
      <c r="O519" s="567"/>
      <c r="P519" s="567"/>
      <c r="Q519" s="280"/>
      <c r="R519" s="567"/>
      <c r="S519" s="597"/>
      <c r="T519" s="280"/>
      <c r="U519" s="108"/>
      <c r="V519" s="101"/>
      <c r="W519" s="101"/>
    </row>
    <row r="520" spans="2:28" ht="10.5" x14ac:dyDescent="0.25">
      <c r="B520" s="190" t="s">
        <v>494</v>
      </c>
      <c r="C520" s="191"/>
      <c r="D520" s="192"/>
      <c r="E520" s="193">
        <v>1</v>
      </c>
      <c r="F520" s="102"/>
      <c r="G520" s="189">
        <f t="shared" si="57"/>
        <v>0</v>
      </c>
      <c r="H520" s="102"/>
      <c r="I520" s="128"/>
      <c r="J520" s="128"/>
      <c r="K520" s="128"/>
      <c r="L520" s="280"/>
      <c r="M520" s="597"/>
      <c r="N520" s="567"/>
      <c r="O520" s="567"/>
      <c r="P520" s="567"/>
      <c r="Q520" s="280"/>
      <c r="R520" s="567"/>
      <c r="S520" s="597"/>
      <c r="T520" s="280"/>
      <c r="U520" s="108"/>
      <c r="V520" s="101"/>
      <c r="W520" s="101"/>
    </row>
    <row r="521" spans="2:28" ht="10.5" x14ac:dyDescent="0.25">
      <c r="B521" s="100"/>
      <c r="C521" s="199"/>
      <c r="D521" s="102"/>
      <c r="E521" s="114" t="s">
        <v>52</v>
      </c>
      <c r="F521" s="102"/>
      <c r="G521" s="96">
        <f>SUM(G516:G520)</f>
        <v>0</v>
      </c>
      <c r="H521" s="102"/>
      <c r="I521" s="128"/>
      <c r="J521" s="128"/>
      <c r="K521" s="128"/>
      <c r="L521" s="280"/>
      <c r="M521" s="597"/>
      <c r="N521" s="567"/>
      <c r="O521" s="567"/>
      <c r="P521" s="567"/>
      <c r="Q521" s="280"/>
      <c r="R521" s="567"/>
      <c r="S521" s="597"/>
      <c r="T521" s="280"/>
      <c r="U521" s="108"/>
      <c r="V521" s="101"/>
      <c r="W521" s="101"/>
    </row>
    <row r="522" spans="2:28" ht="9.9" customHeight="1" x14ac:dyDescent="0.25">
      <c r="B522" s="100"/>
      <c r="C522" s="101"/>
      <c r="D522" s="102"/>
      <c r="E522" s="103"/>
      <c r="F522" s="102"/>
      <c r="G522" s="101"/>
      <c r="H522" s="102"/>
      <c r="I522" s="713"/>
      <c r="J522" s="713"/>
      <c r="K522" s="713"/>
      <c r="L522" s="707"/>
      <c r="M522" s="598"/>
      <c r="N522" s="562"/>
      <c r="O522" s="562"/>
      <c r="P522" s="562"/>
      <c r="Q522" s="107"/>
      <c r="R522" s="107"/>
      <c r="S522" s="107"/>
      <c r="T522" s="107"/>
      <c r="U522" s="108"/>
      <c r="V522" s="101"/>
      <c r="W522" s="101"/>
    </row>
    <row r="523" spans="2:28" s="109" customFormat="1" ht="22.5" customHeight="1" x14ac:dyDescent="0.25">
      <c r="B523" s="708" t="s">
        <v>345</v>
      </c>
      <c r="C523" s="705" t="s">
        <v>346</v>
      </c>
      <c r="D523" s="110"/>
      <c r="E523" s="705" t="s">
        <v>2</v>
      </c>
      <c r="F523" s="111"/>
      <c r="G523" s="705" t="s">
        <v>395</v>
      </c>
      <c r="H523" s="112"/>
      <c r="I523" s="710" t="s">
        <v>396</v>
      </c>
      <c r="J523" s="711"/>
      <c r="K523" s="711"/>
      <c r="L523" s="711"/>
      <c r="M523" s="711"/>
      <c r="N523" s="711"/>
      <c r="O523" s="711"/>
      <c r="P523" s="711"/>
      <c r="Q523" s="711"/>
      <c r="R523" s="711"/>
      <c r="S523" s="711"/>
      <c r="T523" s="712"/>
      <c r="U523" s="281"/>
      <c r="V523" s="705" t="s">
        <v>421</v>
      </c>
      <c r="W523" s="705" t="s">
        <v>411</v>
      </c>
    </row>
    <row r="524" spans="2:28" s="109" customFormat="1" ht="10.5" x14ac:dyDescent="0.25">
      <c r="B524" s="709"/>
      <c r="C524" s="706"/>
      <c r="D524" s="110"/>
      <c r="E524" s="706"/>
      <c r="F524" s="111"/>
      <c r="G524" s="706"/>
      <c r="H524" s="113"/>
      <c r="I524" s="114">
        <v>0</v>
      </c>
      <c r="J524" s="114">
        <v>0.1</v>
      </c>
      <c r="K524" s="114">
        <v>0.15</v>
      </c>
      <c r="L524" s="114">
        <v>0.2</v>
      </c>
      <c r="M524" s="114">
        <v>0.25</v>
      </c>
      <c r="N524" s="114">
        <v>0.3</v>
      </c>
      <c r="O524" s="114">
        <v>0.35</v>
      </c>
      <c r="P524" s="114">
        <v>0.4</v>
      </c>
      <c r="Q524" s="114">
        <v>0.5</v>
      </c>
      <c r="R524" s="114">
        <v>0.75</v>
      </c>
      <c r="S524" s="114">
        <v>0.85</v>
      </c>
      <c r="T524" s="114">
        <v>1</v>
      </c>
      <c r="U524" s="281"/>
      <c r="V524" s="706"/>
      <c r="W524" s="706"/>
    </row>
    <row r="525" spans="2:28" s="109" customFormat="1" ht="10.5" x14ac:dyDescent="0.25">
      <c r="B525" s="115" t="s">
        <v>545</v>
      </c>
      <c r="C525" s="116" t="s">
        <v>546</v>
      </c>
      <c r="D525" s="110"/>
      <c r="E525" s="116" t="s">
        <v>547</v>
      </c>
      <c r="F525" s="111"/>
      <c r="G525" s="116" t="s">
        <v>548</v>
      </c>
      <c r="H525" s="113"/>
      <c r="I525" s="116" t="s">
        <v>549</v>
      </c>
      <c r="J525" s="116" t="s">
        <v>557</v>
      </c>
      <c r="K525" s="116" t="s">
        <v>550</v>
      </c>
      <c r="L525" s="116" t="s">
        <v>559</v>
      </c>
      <c r="M525" s="116" t="s">
        <v>560</v>
      </c>
      <c r="N525" s="116" t="s">
        <v>561</v>
      </c>
      <c r="O525" s="116" t="s">
        <v>621</v>
      </c>
      <c r="P525" s="116" t="s">
        <v>622</v>
      </c>
      <c r="Q525" s="116" t="s">
        <v>623</v>
      </c>
      <c r="R525" s="116" t="s">
        <v>624</v>
      </c>
      <c r="S525" s="116" t="s">
        <v>625</v>
      </c>
      <c r="T525" s="116" t="s">
        <v>626</v>
      </c>
      <c r="U525" s="562"/>
      <c r="V525" s="116" t="s">
        <v>627</v>
      </c>
      <c r="W525" s="116" t="s">
        <v>628</v>
      </c>
      <c r="Y525" s="155"/>
      <c r="Z525" s="155"/>
      <c r="AA525" s="155"/>
      <c r="AB525" s="155"/>
    </row>
    <row r="526" spans="2:28" ht="10.5" x14ac:dyDescent="0.25">
      <c r="B526" s="143" t="s">
        <v>354</v>
      </c>
      <c r="C526" s="119">
        <v>0</v>
      </c>
      <c r="D526" s="144"/>
      <c r="E526" s="145"/>
      <c r="F526" s="102"/>
      <c r="G526" s="145"/>
      <c r="H526" s="120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08"/>
      <c r="V526" s="123">
        <f>C526*E526</f>
        <v>0</v>
      </c>
      <c r="W526" s="123">
        <f>C526*G526+I526*$I$524+J526*$J$524+K526*$K$524+L526*$L$524+M526*$M$524+N526*$N$524+O526*$O$524+P526*$P$524+Q526*$Q$524+R526*$R$524+S526*$S$524+T526*$T$524</f>
        <v>0</v>
      </c>
      <c r="Y526" s="724"/>
      <c r="Z526" s="724"/>
      <c r="AA526" s="724"/>
      <c r="AB526" s="724"/>
    </row>
    <row r="527" spans="2:28" ht="10.5" x14ac:dyDescent="0.25">
      <c r="B527" s="106" t="s">
        <v>368</v>
      </c>
      <c r="C527" s="119">
        <v>0.2</v>
      </c>
      <c r="D527" s="137"/>
      <c r="E527" s="88"/>
      <c r="F527" s="102"/>
      <c r="G527" s="95"/>
      <c r="H527" s="120"/>
      <c r="I527" s="121"/>
      <c r="J527" s="121"/>
      <c r="K527" s="121"/>
      <c r="L527" s="122"/>
      <c r="M527" s="122"/>
      <c r="N527" s="122"/>
      <c r="O527" s="122"/>
      <c r="P527" s="122"/>
      <c r="Q527" s="122"/>
      <c r="R527" s="122"/>
      <c r="S527" s="122"/>
      <c r="T527" s="122"/>
      <c r="U527" s="108"/>
      <c r="V527" s="123">
        <f>C527*E527</f>
        <v>0</v>
      </c>
      <c r="W527" s="123">
        <f t="shared" ref="W527:W532" si="58">C527*G527+I527*$I$524+J527*$J$524+K527*$K$524+L527*$L$524+M527*$M$524+N527*$N$524+O527*$O$524+P527*$P$524+Q527*$Q$524+R527*$R$524+S527*$S$524+T527*$T$524</f>
        <v>0</v>
      </c>
      <c r="Y527" s="724"/>
      <c r="Z527" s="724"/>
      <c r="AA527" s="724"/>
      <c r="AB527" s="724"/>
    </row>
    <row r="528" spans="2:28" ht="10.5" x14ac:dyDescent="0.25">
      <c r="B528" s="455" t="s">
        <v>369</v>
      </c>
      <c r="C528" s="456">
        <v>0.3</v>
      </c>
      <c r="D528" s="137"/>
      <c r="E528" s="88"/>
      <c r="F528" s="102"/>
      <c r="G528" s="95"/>
      <c r="H528" s="120"/>
      <c r="I528" s="121"/>
      <c r="J528" s="121"/>
      <c r="K528" s="121"/>
      <c r="L528" s="122"/>
      <c r="M528" s="122"/>
      <c r="N528" s="122"/>
      <c r="O528" s="122"/>
      <c r="P528" s="122"/>
      <c r="Q528" s="122"/>
      <c r="R528" s="122"/>
      <c r="S528" s="122"/>
      <c r="T528" s="122"/>
      <c r="U528" s="108"/>
      <c r="V528" s="123">
        <f t="shared" ref="V528:V530" si="59">C528*E528</f>
        <v>0</v>
      </c>
      <c r="W528" s="123">
        <f t="shared" si="58"/>
        <v>0</v>
      </c>
      <c r="Y528" s="724"/>
      <c r="Z528" s="724"/>
      <c r="AA528" s="724"/>
      <c r="AB528" s="724"/>
    </row>
    <row r="529" spans="1:28" ht="10.5" x14ac:dyDescent="0.25">
      <c r="B529" s="153" t="s">
        <v>370</v>
      </c>
      <c r="C529" s="138">
        <v>0.5</v>
      </c>
      <c r="D529" s="137"/>
      <c r="E529" s="86"/>
      <c r="F529" s="102"/>
      <c r="G529" s="93"/>
      <c r="H529" s="120"/>
      <c r="I529" s="139"/>
      <c r="J529" s="139"/>
      <c r="K529" s="139"/>
      <c r="L529" s="140"/>
      <c r="M529" s="140"/>
      <c r="N529" s="140"/>
      <c r="O529" s="140"/>
      <c r="P529" s="140"/>
      <c r="Q529" s="140"/>
      <c r="R529" s="140"/>
      <c r="S529" s="140"/>
      <c r="T529" s="140"/>
      <c r="U529" s="108"/>
      <c r="V529" s="123">
        <f t="shared" si="59"/>
        <v>0</v>
      </c>
      <c r="W529" s="123">
        <f t="shared" si="58"/>
        <v>0</v>
      </c>
      <c r="X529" s="207"/>
      <c r="Y529" s="724"/>
      <c r="Z529" s="724"/>
      <c r="AA529" s="724"/>
      <c r="AB529" s="724"/>
    </row>
    <row r="530" spans="1:28" ht="10.5" x14ac:dyDescent="0.25">
      <c r="B530" s="153" t="s">
        <v>371</v>
      </c>
      <c r="C530" s="141">
        <v>1</v>
      </c>
      <c r="D530" s="137"/>
      <c r="E530" s="86"/>
      <c r="F530" s="102"/>
      <c r="G530" s="93"/>
      <c r="H530" s="120"/>
      <c r="I530" s="139"/>
      <c r="J530" s="139"/>
      <c r="K530" s="139"/>
      <c r="L530" s="140"/>
      <c r="M530" s="140"/>
      <c r="N530" s="140"/>
      <c r="O530" s="140"/>
      <c r="P530" s="140"/>
      <c r="Q530" s="140"/>
      <c r="R530" s="140"/>
      <c r="S530" s="140"/>
      <c r="T530" s="140"/>
      <c r="U530" s="108"/>
      <c r="V530" s="123">
        <f t="shared" si="59"/>
        <v>0</v>
      </c>
      <c r="W530" s="123">
        <f t="shared" si="58"/>
        <v>0</v>
      </c>
      <c r="X530" s="208"/>
      <c r="Y530" s="724"/>
      <c r="Z530" s="724"/>
      <c r="AA530" s="724"/>
      <c r="AB530" s="724"/>
    </row>
    <row r="531" spans="1:28" ht="10.5" x14ac:dyDescent="0.25">
      <c r="B531" s="106" t="s">
        <v>351</v>
      </c>
      <c r="C531" s="141">
        <v>1.5</v>
      </c>
      <c r="D531" s="137"/>
      <c r="E531" s="88"/>
      <c r="F531" s="102"/>
      <c r="G531" s="95"/>
      <c r="H531" s="120"/>
      <c r="I531" s="121"/>
      <c r="J531" s="121"/>
      <c r="K531" s="121"/>
      <c r="L531" s="122"/>
      <c r="M531" s="122"/>
      <c r="N531" s="122"/>
      <c r="O531" s="122"/>
      <c r="P531" s="122"/>
      <c r="Q531" s="122"/>
      <c r="R531" s="122"/>
      <c r="S531" s="122"/>
      <c r="T531" s="122"/>
      <c r="U531" s="108"/>
      <c r="V531" s="123">
        <f t="shared" ref="V531" si="60">C531*E531</f>
        <v>0</v>
      </c>
      <c r="W531" s="123">
        <f t="shared" si="58"/>
        <v>0</v>
      </c>
      <c r="X531" s="208"/>
      <c r="Y531" s="724"/>
      <c r="Z531" s="724"/>
      <c r="AA531" s="724"/>
      <c r="AB531" s="724"/>
    </row>
    <row r="532" spans="1:28" ht="10.5" x14ac:dyDescent="0.25">
      <c r="B532" s="106" t="s">
        <v>352</v>
      </c>
      <c r="C532" s="141">
        <v>0.5</v>
      </c>
      <c r="D532" s="137"/>
      <c r="E532" s="88"/>
      <c r="F532" s="102"/>
      <c r="G532" s="95"/>
      <c r="H532" s="120"/>
      <c r="I532" s="121"/>
      <c r="J532" s="121"/>
      <c r="K532" s="121"/>
      <c r="L532" s="122"/>
      <c r="M532" s="122"/>
      <c r="N532" s="122"/>
      <c r="O532" s="122"/>
      <c r="P532" s="122"/>
      <c r="Q532" s="122"/>
      <c r="R532" s="122"/>
      <c r="S532" s="122"/>
      <c r="T532" s="122"/>
      <c r="U532" s="108"/>
      <c r="V532" s="123">
        <f>C532*E532</f>
        <v>0</v>
      </c>
      <c r="W532" s="123">
        <f t="shared" si="58"/>
        <v>0</v>
      </c>
      <c r="X532" s="207"/>
      <c r="Y532" s="724"/>
      <c r="Z532" s="724"/>
      <c r="AA532" s="724"/>
      <c r="AB532" s="724"/>
    </row>
    <row r="533" spans="1:28" ht="9.9" customHeight="1" x14ac:dyDescent="0.25">
      <c r="B533" s="124"/>
      <c r="C533" s="125"/>
      <c r="D533" s="126"/>
      <c r="E533" s="127"/>
      <c r="F533" s="102"/>
      <c r="G533" s="125"/>
      <c r="H533" s="102"/>
      <c r="I533" s="128"/>
      <c r="J533" s="128"/>
      <c r="K533" s="128"/>
      <c r="L533" s="280"/>
      <c r="M533" s="597"/>
      <c r="N533" s="567"/>
      <c r="O533" s="567"/>
      <c r="P533" s="567"/>
      <c r="Q533" s="280"/>
      <c r="R533" s="567"/>
      <c r="S533" s="597"/>
      <c r="T533" s="280"/>
      <c r="U533" s="108"/>
      <c r="V533" s="101"/>
      <c r="W533" s="101"/>
      <c r="Y533" s="82"/>
      <c r="Z533" s="82"/>
      <c r="AA533" s="82"/>
      <c r="AB533" s="82"/>
    </row>
    <row r="534" spans="1:28" s="155" customFormat="1" ht="10.5" x14ac:dyDescent="0.25">
      <c r="B534" s="129" t="s">
        <v>349</v>
      </c>
      <c r="C534" s="185" t="s">
        <v>53</v>
      </c>
      <c r="D534" s="131"/>
      <c r="E534" s="85">
        <f>SUM(V526:V532)</f>
        <v>0</v>
      </c>
      <c r="F534" s="131"/>
      <c r="G534" s="91"/>
      <c r="H534" s="131"/>
      <c r="I534" s="156"/>
      <c r="J534" s="156"/>
      <c r="K534" s="156"/>
      <c r="L534" s="157"/>
      <c r="M534" s="157"/>
      <c r="N534" s="157"/>
      <c r="O534" s="157"/>
      <c r="P534" s="157"/>
      <c r="Q534" s="157"/>
      <c r="R534" s="157"/>
      <c r="S534" s="157"/>
      <c r="T534" s="157"/>
      <c r="U534" s="158"/>
      <c r="V534" s="91"/>
      <c r="W534" s="91"/>
    </row>
    <row r="535" spans="1:28" s="155" customFormat="1" ht="10.5" x14ac:dyDescent="0.25">
      <c r="B535" s="129" t="s">
        <v>350</v>
      </c>
      <c r="C535" s="185" t="s">
        <v>54</v>
      </c>
      <c r="D535" s="131"/>
      <c r="E535" s="85">
        <f>SUM(W526:W532)</f>
        <v>0</v>
      </c>
      <c r="F535" s="131"/>
      <c r="G535" s="91"/>
      <c r="H535" s="131"/>
      <c r="I535" s="156"/>
      <c r="J535" s="156"/>
      <c r="K535" s="156"/>
      <c r="L535" s="157"/>
      <c r="M535" s="157"/>
      <c r="N535" s="157"/>
      <c r="O535" s="157"/>
      <c r="P535" s="157"/>
      <c r="Q535" s="157"/>
      <c r="R535" s="157"/>
      <c r="S535" s="157"/>
      <c r="T535" s="157"/>
      <c r="U535" s="158"/>
      <c r="V535" s="91"/>
      <c r="W535" s="91"/>
    </row>
    <row r="536" spans="1:28" ht="15" customHeight="1" x14ac:dyDescent="0.35">
      <c r="U536" s="209"/>
      <c r="W536" s="209"/>
    </row>
    <row r="537" spans="1:28" ht="15" customHeight="1" x14ac:dyDescent="0.35">
      <c r="U537" s="209"/>
      <c r="W537" s="209"/>
    </row>
    <row r="538" spans="1:28" s="293" customFormat="1" ht="15" customHeight="1" x14ac:dyDescent="0.3">
      <c r="A538" s="290"/>
      <c r="B538" s="412" t="s">
        <v>602</v>
      </c>
      <c r="C538" s="417"/>
      <c r="D538" s="418"/>
      <c r="E538" s="419"/>
      <c r="F538" s="418"/>
      <c r="G538" s="417"/>
      <c r="H538" s="418"/>
      <c r="I538" s="420"/>
      <c r="J538" s="565"/>
      <c r="K538" s="565"/>
      <c r="L538" s="420"/>
      <c r="M538" s="603"/>
      <c r="N538" s="565"/>
      <c r="O538" s="565"/>
      <c r="P538" s="565"/>
      <c r="Q538" s="421"/>
      <c r="R538" s="421"/>
      <c r="S538" s="421"/>
      <c r="T538" s="421"/>
      <c r="U538" s="421"/>
      <c r="V538" s="421"/>
      <c r="W538" s="421"/>
    </row>
    <row r="539" spans="1:28" s="82" customFormat="1" ht="7.5" customHeight="1" x14ac:dyDescent="0.25">
      <c r="A539" s="81"/>
      <c r="B539" s="100"/>
      <c r="C539" s="101"/>
      <c r="D539" s="102"/>
      <c r="E539" s="103"/>
      <c r="F539" s="102"/>
      <c r="G539" s="101"/>
      <c r="H539" s="102"/>
      <c r="I539" s="281"/>
      <c r="J539" s="562"/>
      <c r="K539" s="562"/>
      <c r="L539" s="281"/>
      <c r="M539" s="598"/>
      <c r="N539" s="562"/>
      <c r="O539" s="562"/>
      <c r="P539" s="562"/>
      <c r="Q539" s="104"/>
      <c r="R539" s="104"/>
      <c r="S539" s="104"/>
      <c r="T539" s="104"/>
      <c r="U539" s="104"/>
      <c r="V539" s="104"/>
      <c r="W539" s="104"/>
    </row>
    <row r="540" spans="1:28" ht="21" x14ac:dyDescent="0.25">
      <c r="B540" s="176"/>
      <c r="C540" s="177" t="s">
        <v>338</v>
      </c>
      <c r="D540" s="102"/>
      <c r="E540" s="103"/>
      <c r="F540" s="102"/>
      <c r="G540" s="101"/>
      <c r="H540" s="102"/>
      <c r="I540" s="281"/>
      <c r="J540" s="562"/>
      <c r="K540" s="562"/>
      <c r="L540" s="281"/>
      <c r="M540" s="598"/>
      <c r="N540" s="562"/>
      <c r="O540" s="562"/>
      <c r="P540" s="562"/>
      <c r="Q540" s="107"/>
      <c r="R540" s="107"/>
      <c r="S540" s="107"/>
      <c r="T540" s="107"/>
      <c r="U540" s="108"/>
      <c r="V540" s="101"/>
      <c r="W540" s="101"/>
    </row>
    <row r="541" spans="1:28" ht="10.5" x14ac:dyDescent="0.25">
      <c r="B541" s="176"/>
      <c r="C541" s="105" t="s">
        <v>539</v>
      </c>
      <c r="D541" s="102"/>
      <c r="E541" s="103"/>
      <c r="F541" s="102"/>
      <c r="G541" s="101"/>
      <c r="H541" s="102"/>
      <c r="I541" s="281"/>
      <c r="J541" s="562"/>
      <c r="K541" s="562"/>
      <c r="L541" s="281"/>
      <c r="M541" s="598"/>
      <c r="N541" s="562"/>
      <c r="O541" s="562"/>
      <c r="P541" s="562"/>
      <c r="Q541" s="107"/>
      <c r="R541" s="107"/>
      <c r="S541" s="107"/>
      <c r="T541" s="107"/>
      <c r="U541" s="108"/>
      <c r="V541" s="101"/>
      <c r="W541" s="101"/>
    </row>
    <row r="542" spans="1:28" ht="10.5" x14ac:dyDescent="0.25">
      <c r="B542" s="106" t="s">
        <v>336</v>
      </c>
      <c r="C542" s="92">
        <f>'Individu Form 2D ATMR Kredit'!H140</f>
        <v>0</v>
      </c>
      <c r="D542" s="102"/>
      <c r="E542" s="91"/>
      <c r="F542" s="178"/>
      <c r="G542" s="179"/>
      <c r="H542" s="102"/>
      <c r="I542" s="128"/>
      <c r="J542" s="128"/>
      <c r="K542" s="128"/>
      <c r="L542" s="280"/>
      <c r="M542" s="597"/>
      <c r="N542" s="567"/>
      <c r="O542" s="567"/>
      <c r="P542" s="567"/>
      <c r="Q542" s="280"/>
      <c r="R542" s="567"/>
      <c r="S542" s="597"/>
      <c r="T542" s="280"/>
      <c r="U542" s="108"/>
      <c r="V542" s="101"/>
      <c r="W542" s="101"/>
    </row>
    <row r="543" spans="1:28" ht="10.5" x14ac:dyDescent="0.25">
      <c r="B543" s="106" t="s">
        <v>360</v>
      </c>
      <c r="C543" s="92">
        <f>'Individu Form 2D ATMR Kredit'!H167</f>
        <v>0</v>
      </c>
      <c r="D543" s="102"/>
      <c r="E543" s="180"/>
      <c r="F543" s="178"/>
      <c r="G543" s="179"/>
      <c r="H543" s="102"/>
      <c r="I543" s="128"/>
      <c r="J543" s="128"/>
      <c r="K543" s="128"/>
      <c r="L543" s="280"/>
      <c r="M543" s="597"/>
      <c r="N543" s="567"/>
      <c r="O543" s="567"/>
      <c r="P543" s="567"/>
      <c r="Q543" s="280"/>
      <c r="R543" s="567"/>
      <c r="S543" s="597"/>
      <c r="T543" s="280"/>
      <c r="U543" s="108"/>
      <c r="V543" s="101"/>
      <c r="W543" s="101"/>
    </row>
    <row r="544" spans="1:28" s="82" customFormat="1" ht="9.9" customHeight="1" x14ac:dyDescent="0.25">
      <c r="B544" s="204"/>
      <c r="C544" s="182"/>
      <c r="D544" s="178"/>
      <c r="E544" s="180"/>
      <c r="F544" s="178"/>
      <c r="G544" s="179"/>
      <c r="H544" s="178"/>
      <c r="I544" s="205"/>
      <c r="J544" s="205"/>
      <c r="K544" s="205"/>
      <c r="L544" s="279"/>
      <c r="M544" s="596"/>
      <c r="N544" s="568"/>
      <c r="O544" s="568"/>
      <c r="P544" s="568"/>
      <c r="Q544" s="279"/>
      <c r="R544" s="568"/>
      <c r="S544" s="596"/>
      <c r="T544" s="279"/>
      <c r="U544" s="206"/>
      <c r="V544" s="179"/>
      <c r="W544" s="179"/>
    </row>
    <row r="545" spans="2:23" s="155" customFormat="1" ht="21" x14ac:dyDescent="0.25">
      <c r="B545" s="183" t="s">
        <v>397</v>
      </c>
      <c r="C545" s="184" t="s">
        <v>338</v>
      </c>
      <c r="D545" s="131"/>
      <c r="E545" s="185" t="s">
        <v>361</v>
      </c>
      <c r="F545" s="131"/>
      <c r="G545" s="268" t="s">
        <v>387</v>
      </c>
      <c r="H545" s="131"/>
      <c r="I545" s="156"/>
      <c r="J545" s="156"/>
      <c r="K545" s="156"/>
      <c r="L545" s="157"/>
      <c r="M545" s="157"/>
      <c r="N545" s="157"/>
      <c r="O545" s="157"/>
      <c r="P545" s="157"/>
      <c r="Q545" s="157"/>
      <c r="R545" s="157"/>
      <c r="S545" s="157"/>
      <c r="T545" s="157"/>
      <c r="U545" s="158"/>
      <c r="V545" s="91"/>
      <c r="W545" s="91"/>
    </row>
    <row r="546" spans="2:23" s="188" customFormat="1" ht="10.5" x14ac:dyDescent="0.25">
      <c r="B546" s="186" t="s">
        <v>540</v>
      </c>
      <c r="C546" s="187" t="s">
        <v>541</v>
      </c>
      <c r="D546" s="158"/>
      <c r="E546" s="130" t="s">
        <v>542</v>
      </c>
      <c r="F546" s="158"/>
      <c r="G546" s="130" t="s">
        <v>544</v>
      </c>
      <c r="H546" s="158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8"/>
      <c r="V546" s="91"/>
      <c r="W546" s="91"/>
    </row>
    <row r="547" spans="2:23" ht="10.5" x14ac:dyDescent="0.25">
      <c r="B547" s="165" t="s">
        <v>490</v>
      </c>
      <c r="C547" s="94"/>
      <c r="D547" s="102"/>
      <c r="E547" s="141">
        <v>0.1</v>
      </c>
      <c r="F547" s="102"/>
      <c r="G547" s="189">
        <f t="shared" ref="G547:G551" si="61">E547*C547</f>
        <v>0</v>
      </c>
      <c r="H547" s="102"/>
      <c r="I547" s="128"/>
      <c r="J547" s="128"/>
      <c r="K547" s="128"/>
      <c r="L547" s="280"/>
      <c r="M547" s="597"/>
      <c r="N547" s="567"/>
      <c r="O547" s="567"/>
      <c r="P547" s="567"/>
      <c r="Q547" s="280"/>
      <c r="R547" s="567"/>
      <c r="S547" s="597"/>
      <c r="T547" s="280"/>
      <c r="U547" s="108"/>
      <c r="V547" s="101"/>
      <c r="W547" s="101"/>
    </row>
    <row r="548" spans="2:23" ht="10.5" x14ac:dyDescent="0.25">
      <c r="B548" s="165" t="s">
        <v>491</v>
      </c>
      <c r="C548" s="94"/>
      <c r="D548" s="102"/>
      <c r="E548" s="141">
        <v>0.2</v>
      </c>
      <c r="F548" s="102"/>
      <c r="G548" s="189">
        <f t="shared" si="61"/>
        <v>0</v>
      </c>
      <c r="H548" s="102"/>
      <c r="I548" s="128"/>
      <c r="J548" s="128"/>
      <c r="K548" s="128"/>
      <c r="L548" s="280"/>
      <c r="M548" s="597"/>
      <c r="N548" s="567"/>
      <c r="O548" s="567"/>
      <c r="P548" s="567"/>
      <c r="Q548" s="280"/>
      <c r="R548" s="567"/>
      <c r="S548" s="597"/>
      <c r="T548" s="280"/>
      <c r="U548" s="108"/>
      <c r="V548" s="101"/>
      <c r="W548" s="101"/>
    </row>
    <row r="549" spans="2:23" ht="10.5" x14ac:dyDescent="0.25">
      <c r="B549" s="165" t="s">
        <v>492</v>
      </c>
      <c r="C549" s="94"/>
      <c r="D549" s="102"/>
      <c r="E549" s="141">
        <v>0.4</v>
      </c>
      <c r="F549" s="102"/>
      <c r="G549" s="189">
        <f t="shared" si="61"/>
        <v>0</v>
      </c>
      <c r="H549" s="102"/>
      <c r="I549" s="128"/>
      <c r="J549" s="128"/>
      <c r="K549" s="128"/>
      <c r="L549" s="280"/>
      <c r="M549" s="597"/>
      <c r="N549" s="567"/>
      <c r="O549" s="567"/>
      <c r="P549" s="567"/>
      <c r="Q549" s="280"/>
      <c r="R549" s="567"/>
      <c r="S549" s="597"/>
      <c r="T549" s="280"/>
      <c r="U549" s="108"/>
      <c r="V549" s="101"/>
      <c r="W549" s="101"/>
    </row>
    <row r="550" spans="2:23" ht="10.5" x14ac:dyDescent="0.25">
      <c r="B550" s="190" t="s">
        <v>493</v>
      </c>
      <c r="C550" s="191"/>
      <c r="D550" s="192"/>
      <c r="E550" s="193">
        <v>0.5</v>
      </c>
      <c r="F550" s="102"/>
      <c r="G550" s="189">
        <f t="shared" si="61"/>
        <v>0</v>
      </c>
      <c r="H550" s="102"/>
      <c r="I550" s="128"/>
      <c r="J550" s="128"/>
      <c r="K550" s="128"/>
      <c r="L550" s="280"/>
      <c r="M550" s="597"/>
      <c r="N550" s="567"/>
      <c r="O550" s="567"/>
      <c r="P550" s="567"/>
      <c r="Q550" s="280"/>
      <c r="R550" s="567"/>
      <c r="S550" s="597"/>
      <c r="T550" s="280"/>
      <c r="U550" s="108"/>
      <c r="V550" s="101"/>
      <c r="W550" s="101"/>
    </row>
    <row r="551" spans="2:23" ht="10.5" x14ac:dyDescent="0.25">
      <c r="B551" s="190" t="s">
        <v>494</v>
      </c>
      <c r="C551" s="191"/>
      <c r="D551" s="192"/>
      <c r="E551" s="193">
        <v>1</v>
      </c>
      <c r="F551" s="102"/>
      <c r="G551" s="189">
        <f t="shared" si="61"/>
        <v>0</v>
      </c>
      <c r="H551" s="102"/>
      <c r="I551" s="128"/>
      <c r="J551" s="128"/>
      <c r="K551" s="128"/>
      <c r="L551" s="280"/>
      <c r="M551" s="597"/>
      <c r="N551" s="567"/>
      <c r="O551" s="567"/>
      <c r="P551" s="567"/>
      <c r="Q551" s="280"/>
      <c r="R551" s="567"/>
      <c r="S551" s="597"/>
      <c r="T551" s="280"/>
      <c r="U551" s="108"/>
      <c r="V551" s="101"/>
      <c r="W551" s="101"/>
    </row>
    <row r="552" spans="2:23" ht="10.5" x14ac:dyDescent="0.25">
      <c r="B552" s="100"/>
      <c r="C552" s="199"/>
      <c r="D552" s="102"/>
      <c r="E552" s="114" t="s">
        <v>52</v>
      </c>
      <c r="F552" s="102"/>
      <c r="G552" s="96">
        <f>SUM(G547:G551)</f>
        <v>0</v>
      </c>
      <c r="H552" s="102"/>
      <c r="I552" s="128"/>
      <c r="J552" s="128"/>
      <c r="K552" s="128"/>
      <c r="L552" s="280"/>
      <c r="M552" s="597"/>
      <c r="N552" s="567"/>
      <c r="O552" s="567"/>
      <c r="P552" s="567"/>
      <c r="Q552" s="280"/>
      <c r="R552" s="567"/>
      <c r="S552" s="597"/>
      <c r="T552" s="280"/>
      <c r="U552" s="108"/>
      <c r="V552" s="101"/>
      <c r="W552" s="101"/>
    </row>
    <row r="553" spans="2:23" ht="10.5" x14ac:dyDescent="0.25">
      <c r="B553" s="100"/>
      <c r="C553" s="101"/>
      <c r="D553" s="102"/>
      <c r="E553" s="103"/>
      <c r="F553" s="102"/>
      <c r="G553" s="101"/>
      <c r="H553" s="102"/>
      <c r="I553" s="713"/>
      <c r="J553" s="713"/>
      <c r="K553" s="713"/>
      <c r="L553" s="707"/>
      <c r="M553" s="598"/>
      <c r="N553" s="562"/>
      <c r="O553" s="562"/>
      <c r="P553" s="562"/>
      <c r="Q553" s="107"/>
      <c r="R553" s="107"/>
      <c r="S553" s="107"/>
      <c r="T553" s="107"/>
      <c r="U553" s="108"/>
      <c r="V553" s="101"/>
      <c r="W553" s="81"/>
    </row>
    <row r="554" spans="2:23" s="109" customFormat="1" ht="22.5" customHeight="1" x14ac:dyDescent="0.25">
      <c r="B554" s="708" t="s">
        <v>345</v>
      </c>
      <c r="C554" s="705" t="s">
        <v>346</v>
      </c>
      <c r="D554" s="110"/>
      <c r="E554" s="705" t="s">
        <v>2</v>
      </c>
      <c r="F554" s="111"/>
      <c r="G554" s="705" t="s">
        <v>395</v>
      </c>
      <c r="H554" s="112"/>
      <c r="I554" s="710" t="s">
        <v>396</v>
      </c>
      <c r="J554" s="711"/>
      <c r="K554" s="711"/>
      <c r="L554" s="711"/>
      <c r="M554" s="711"/>
      <c r="N554" s="711"/>
      <c r="O554" s="711"/>
      <c r="P554" s="711"/>
      <c r="Q554" s="711"/>
      <c r="R554" s="711"/>
      <c r="S554" s="711"/>
      <c r="T554" s="712"/>
      <c r="U554" s="520"/>
      <c r="V554" s="705" t="s">
        <v>421</v>
      </c>
      <c r="W554" s="705" t="s">
        <v>411</v>
      </c>
    </row>
    <row r="555" spans="2:23" s="109" customFormat="1" ht="10.5" x14ac:dyDescent="0.25">
      <c r="B555" s="709"/>
      <c r="C555" s="706"/>
      <c r="D555" s="110"/>
      <c r="E555" s="706"/>
      <c r="F555" s="111"/>
      <c r="G555" s="706"/>
      <c r="H555" s="113"/>
      <c r="I555" s="114">
        <v>0</v>
      </c>
      <c r="J555" s="114">
        <v>0.1</v>
      </c>
      <c r="K555" s="114">
        <v>0.15</v>
      </c>
      <c r="L555" s="114">
        <v>0.2</v>
      </c>
      <c r="M555" s="114">
        <v>0.25</v>
      </c>
      <c r="N555" s="114">
        <v>0.3</v>
      </c>
      <c r="O555" s="114">
        <v>0.35</v>
      </c>
      <c r="P555" s="114">
        <v>0.4</v>
      </c>
      <c r="Q555" s="114">
        <v>0.5</v>
      </c>
      <c r="R555" s="114">
        <v>0.75</v>
      </c>
      <c r="S555" s="114">
        <v>0.85</v>
      </c>
      <c r="T555" s="114">
        <v>1</v>
      </c>
      <c r="U555" s="520"/>
      <c r="V555" s="706"/>
      <c r="W555" s="706"/>
    </row>
    <row r="556" spans="2:23" s="109" customFormat="1" ht="10.5" x14ac:dyDescent="0.25">
      <c r="B556" s="115" t="s">
        <v>545</v>
      </c>
      <c r="C556" s="116" t="s">
        <v>546</v>
      </c>
      <c r="D556" s="110"/>
      <c r="E556" s="116" t="s">
        <v>547</v>
      </c>
      <c r="F556" s="111"/>
      <c r="G556" s="116" t="s">
        <v>548</v>
      </c>
      <c r="H556" s="113"/>
      <c r="I556" s="116" t="s">
        <v>549</v>
      </c>
      <c r="J556" s="116" t="s">
        <v>557</v>
      </c>
      <c r="K556" s="116" t="s">
        <v>550</v>
      </c>
      <c r="L556" s="116" t="s">
        <v>559</v>
      </c>
      <c r="M556" s="116" t="s">
        <v>560</v>
      </c>
      <c r="N556" s="116" t="s">
        <v>561</v>
      </c>
      <c r="O556" s="116" t="s">
        <v>621</v>
      </c>
      <c r="P556" s="116" t="s">
        <v>622</v>
      </c>
      <c r="Q556" s="116" t="s">
        <v>623</v>
      </c>
      <c r="R556" s="116" t="s">
        <v>624</v>
      </c>
      <c r="S556" s="116" t="s">
        <v>625</v>
      </c>
      <c r="T556" s="116" t="s">
        <v>626</v>
      </c>
      <c r="U556" s="562"/>
      <c r="V556" s="116" t="s">
        <v>627</v>
      </c>
      <c r="W556" s="116" t="s">
        <v>628</v>
      </c>
    </row>
    <row r="557" spans="2:23" ht="10.5" x14ac:dyDescent="0.25">
      <c r="B557" s="470" t="s">
        <v>459</v>
      </c>
      <c r="C557" s="316"/>
      <c r="D557" s="110"/>
      <c r="E557" s="316"/>
      <c r="F557" s="111"/>
      <c r="G557" s="316"/>
      <c r="H557" s="113"/>
      <c r="I557" s="316"/>
      <c r="J557" s="316"/>
      <c r="K557" s="316"/>
      <c r="L557" s="316"/>
      <c r="M557" s="316"/>
      <c r="N557" s="316"/>
      <c r="O557" s="316"/>
      <c r="P557" s="316"/>
      <c r="Q557" s="316"/>
      <c r="R557" s="316"/>
      <c r="S557" s="316"/>
      <c r="T557" s="316"/>
      <c r="U557" s="520"/>
      <c r="V557" s="316"/>
      <c r="W557" s="316"/>
    </row>
    <row r="558" spans="2:23" ht="10.5" x14ac:dyDescent="0.25">
      <c r="B558" s="555" t="s">
        <v>355</v>
      </c>
      <c r="C558" s="556">
        <v>0.2</v>
      </c>
      <c r="D558" s="137"/>
      <c r="E558" s="88"/>
      <c r="F558" s="102"/>
      <c r="G558" s="95"/>
      <c r="H558" s="120"/>
      <c r="I558" s="121"/>
      <c r="J558" s="121"/>
      <c r="K558" s="121"/>
      <c r="L558" s="122"/>
      <c r="M558" s="122"/>
      <c r="N558" s="122"/>
      <c r="O558" s="122"/>
      <c r="P558" s="122"/>
      <c r="Q558" s="122"/>
      <c r="R558" s="122"/>
      <c r="S558" s="122"/>
      <c r="T558" s="122"/>
      <c r="U558" s="108"/>
      <c r="V558" s="123">
        <f t="shared" ref="V558:V564" si="62">C558*E558</f>
        <v>0</v>
      </c>
      <c r="W558" s="123">
        <f>C558*G558+I558*$I$555+J558*$J$555+K558*$K$555+L558*$L$555+M558*$M$555+N558*$N$555+O558*$O$555+P558*$P$555+Q558*$Q$555+R558*$R$555+S558*$S$555+T558*$T$555</f>
        <v>0</v>
      </c>
    </row>
    <row r="559" spans="2:23" ht="10.5" x14ac:dyDescent="0.25">
      <c r="B559" s="555" t="s">
        <v>356</v>
      </c>
      <c r="C559" s="557">
        <v>0.5</v>
      </c>
      <c r="D559" s="137"/>
      <c r="E559" s="86"/>
      <c r="F559" s="102"/>
      <c r="G559" s="93"/>
      <c r="H559" s="120"/>
      <c r="I559" s="139"/>
      <c r="J559" s="139"/>
      <c r="K559" s="139"/>
      <c r="L559" s="140"/>
      <c r="M559" s="140"/>
      <c r="N559" s="140"/>
      <c r="O559" s="140"/>
      <c r="P559" s="140"/>
      <c r="Q559" s="140"/>
      <c r="R559" s="140"/>
      <c r="S559" s="140"/>
      <c r="T559" s="140"/>
      <c r="U559" s="108"/>
      <c r="V559" s="123">
        <f t="shared" si="62"/>
        <v>0</v>
      </c>
      <c r="W559" s="123">
        <f t="shared" ref="W559:W564" si="63">C559*G559+I559*$I$555+J559*$J$555+K559*$K$555+L559*$L$555+M559*$M$555+N559*$N$555+O559*$O$555+P559*$P$555+Q559*$Q$555+R559*$R$555+S559*$S$555+T559*$T$555</f>
        <v>0</v>
      </c>
    </row>
    <row r="560" spans="2:23" ht="10.5" x14ac:dyDescent="0.25">
      <c r="B560" s="555" t="s">
        <v>357</v>
      </c>
      <c r="C560" s="560">
        <v>1</v>
      </c>
      <c r="D560" s="137"/>
      <c r="E560" s="86"/>
      <c r="F560" s="102"/>
      <c r="G560" s="93"/>
      <c r="H560" s="120"/>
      <c r="I560" s="139"/>
      <c r="J560" s="139"/>
      <c r="K560" s="139"/>
      <c r="L560" s="140"/>
      <c r="M560" s="140"/>
      <c r="N560" s="140"/>
      <c r="O560" s="140"/>
      <c r="P560" s="140"/>
      <c r="Q560" s="140"/>
      <c r="R560" s="140"/>
      <c r="S560" s="140"/>
      <c r="T560" s="140"/>
      <c r="U560" s="108"/>
      <c r="V560" s="123">
        <f t="shared" si="62"/>
        <v>0</v>
      </c>
      <c r="W560" s="123">
        <f t="shared" si="63"/>
        <v>0</v>
      </c>
    </row>
    <row r="561" spans="1:23" ht="10.5" x14ac:dyDescent="0.25">
      <c r="B561" s="555" t="s">
        <v>358</v>
      </c>
      <c r="C561" s="560">
        <v>1.5</v>
      </c>
      <c r="D561" s="137"/>
      <c r="E561" s="88"/>
      <c r="F561" s="102"/>
      <c r="G561" s="95"/>
      <c r="H561" s="120"/>
      <c r="I561" s="121"/>
      <c r="J561" s="121"/>
      <c r="K561" s="121"/>
      <c r="L561" s="122"/>
      <c r="M561" s="122"/>
      <c r="N561" s="122"/>
      <c r="O561" s="122"/>
      <c r="P561" s="122"/>
      <c r="Q561" s="122"/>
      <c r="R561" s="122"/>
      <c r="S561" s="122"/>
      <c r="T561" s="122"/>
      <c r="U561" s="108"/>
      <c r="V561" s="123">
        <f t="shared" si="62"/>
        <v>0</v>
      </c>
      <c r="W561" s="123">
        <f t="shared" si="63"/>
        <v>0</v>
      </c>
    </row>
    <row r="562" spans="1:23" ht="10.5" x14ac:dyDescent="0.25">
      <c r="B562" s="472" t="s">
        <v>373</v>
      </c>
      <c r="C562" s="141">
        <v>0.2</v>
      </c>
      <c r="D562" s="137"/>
      <c r="E562" s="88"/>
      <c r="F562" s="102"/>
      <c r="G562" s="95"/>
      <c r="H562" s="120"/>
      <c r="I562" s="121"/>
      <c r="J562" s="121"/>
      <c r="K562" s="121"/>
      <c r="L562" s="122"/>
      <c r="M562" s="122"/>
      <c r="N562" s="122"/>
      <c r="O562" s="122"/>
      <c r="P562" s="122"/>
      <c r="Q562" s="122"/>
      <c r="R562" s="122"/>
      <c r="S562" s="122"/>
      <c r="T562" s="122"/>
      <c r="U562" s="108"/>
      <c r="V562" s="123">
        <f t="shared" si="62"/>
        <v>0</v>
      </c>
      <c r="W562" s="123">
        <f t="shared" si="63"/>
        <v>0</v>
      </c>
    </row>
    <row r="563" spans="1:23" ht="10.5" x14ac:dyDescent="0.25">
      <c r="B563" s="472" t="s">
        <v>371</v>
      </c>
      <c r="C563" s="141">
        <v>0.5</v>
      </c>
      <c r="D563" s="137"/>
      <c r="E563" s="88"/>
      <c r="F563" s="102"/>
      <c r="G563" s="95"/>
      <c r="H563" s="120"/>
      <c r="I563" s="121"/>
      <c r="J563" s="121"/>
      <c r="K563" s="121"/>
      <c r="L563" s="122"/>
      <c r="M563" s="122"/>
      <c r="N563" s="122"/>
      <c r="O563" s="122"/>
      <c r="P563" s="122"/>
      <c r="Q563" s="122"/>
      <c r="R563" s="122"/>
      <c r="S563" s="122"/>
      <c r="T563" s="122"/>
      <c r="U563" s="108"/>
      <c r="V563" s="123">
        <f t="shared" si="62"/>
        <v>0</v>
      </c>
      <c r="W563" s="123">
        <f t="shared" si="63"/>
        <v>0</v>
      </c>
    </row>
    <row r="564" spans="1:23" ht="10.5" x14ac:dyDescent="0.25">
      <c r="B564" s="472" t="s">
        <v>351</v>
      </c>
      <c r="C564" s="141">
        <v>1.5</v>
      </c>
      <c r="D564" s="137"/>
      <c r="E564" s="88"/>
      <c r="F564" s="102"/>
      <c r="G564" s="95"/>
      <c r="H564" s="120"/>
      <c r="I564" s="121"/>
      <c r="J564" s="121"/>
      <c r="K564" s="121"/>
      <c r="L564" s="122"/>
      <c r="M564" s="122"/>
      <c r="N564" s="122"/>
      <c r="O564" s="122"/>
      <c r="P564" s="122"/>
      <c r="Q564" s="122"/>
      <c r="R564" s="122"/>
      <c r="S564" s="122"/>
      <c r="T564" s="122"/>
      <c r="U564" s="108"/>
      <c r="V564" s="123">
        <f t="shared" si="62"/>
        <v>0</v>
      </c>
      <c r="W564" s="123">
        <f t="shared" si="63"/>
        <v>0</v>
      </c>
    </row>
    <row r="565" spans="1:23" ht="10.5" x14ac:dyDescent="0.25">
      <c r="B565" s="470" t="s">
        <v>352</v>
      </c>
      <c r="C565" s="316"/>
      <c r="D565" s="137"/>
      <c r="E565" s="316"/>
      <c r="F565" s="102"/>
      <c r="G565" s="316"/>
      <c r="H565" s="120"/>
      <c r="I565" s="316"/>
      <c r="J565" s="316"/>
      <c r="K565" s="316"/>
      <c r="L565" s="316"/>
      <c r="M565" s="316"/>
      <c r="N565" s="316"/>
      <c r="O565" s="316"/>
      <c r="P565" s="316"/>
      <c r="Q565" s="316"/>
      <c r="R565" s="316"/>
      <c r="S565" s="316"/>
      <c r="T565" s="316"/>
      <c r="U565" s="108"/>
      <c r="V565" s="316"/>
      <c r="W565" s="316"/>
    </row>
    <row r="566" spans="1:23" ht="10.5" x14ac:dyDescent="0.25">
      <c r="B566" s="473" t="s">
        <v>460</v>
      </c>
      <c r="C566" s="460">
        <v>0.2</v>
      </c>
      <c r="D566" s="137"/>
      <c r="E566" s="88"/>
      <c r="F566" s="102"/>
      <c r="G566" s="95"/>
      <c r="H566" s="120"/>
      <c r="I566" s="121"/>
      <c r="J566" s="121"/>
      <c r="K566" s="121"/>
      <c r="L566" s="122"/>
      <c r="M566" s="122"/>
      <c r="N566" s="122"/>
      <c r="O566" s="122"/>
      <c r="P566" s="122"/>
      <c r="Q566" s="122"/>
      <c r="R566" s="122"/>
      <c r="S566" s="122"/>
      <c r="T566" s="122"/>
      <c r="U566" s="108"/>
      <c r="V566" s="123">
        <f t="shared" ref="V566:V568" si="64">C566*E566</f>
        <v>0</v>
      </c>
      <c r="W566" s="123">
        <f t="shared" ref="W566:W568" si="65">C566*G566+I566*$I$555+J566*$J$555+K566*$K$555+L566*$L$555+M566*$M$555+N566*$N$555+O566*$O$555+P566*$P$555+Q566*$Q$555+R566*$R$555+S566*$S$555+T566*$T$555</f>
        <v>0</v>
      </c>
    </row>
    <row r="567" spans="1:23" ht="10.5" x14ac:dyDescent="0.25">
      <c r="B567" s="473" t="s">
        <v>461</v>
      </c>
      <c r="C567" s="460">
        <v>0.5</v>
      </c>
      <c r="D567" s="137"/>
      <c r="E567" s="88"/>
      <c r="F567" s="102"/>
      <c r="G567" s="95"/>
      <c r="H567" s="120"/>
      <c r="I567" s="121"/>
      <c r="J567" s="121"/>
      <c r="K567" s="121"/>
      <c r="L567" s="122"/>
      <c r="M567" s="122"/>
      <c r="N567" s="122"/>
      <c r="O567" s="122"/>
      <c r="P567" s="122"/>
      <c r="Q567" s="122"/>
      <c r="R567" s="122"/>
      <c r="S567" s="122"/>
      <c r="T567" s="122"/>
      <c r="U567" s="108"/>
      <c r="V567" s="123">
        <f t="shared" si="64"/>
        <v>0</v>
      </c>
      <c r="W567" s="123">
        <f>C567*G567+I567*$I$555+J567*$J$555+K567*$K$555+L567*$L$555+M567*$M$555+N567*$N$555+O567*$O$555+P567*$P$555+Q567*$Q$555+R567*$R$555+S567*$S$555+T567*$T$555</f>
        <v>0</v>
      </c>
    </row>
    <row r="568" spans="1:23" ht="10.5" x14ac:dyDescent="0.25">
      <c r="B568" s="473" t="s">
        <v>462</v>
      </c>
      <c r="C568" s="460">
        <v>1.5</v>
      </c>
      <c r="D568" s="137"/>
      <c r="E568" s="88"/>
      <c r="F568" s="102"/>
      <c r="G568" s="95"/>
      <c r="H568" s="120"/>
      <c r="I568" s="121"/>
      <c r="J568" s="121"/>
      <c r="K568" s="121"/>
      <c r="L568" s="122"/>
      <c r="M568" s="122"/>
      <c r="N568" s="122"/>
      <c r="O568" s="122"/>
      <c r="P568" s="122"/>
      <c r="Q568" s="122"/>
      <c r="R568" s="122"/>
      <c r="S568" s="122"/>
      <c r="T568" s="122"/>
      <c r="U568" s="108"/>
      <c r="V568" s="123">
        <f t="shared" si="64"/>
        <v>0</v>
      </c>
      <c r="W568" s="123">
        <f t="shared" si="65"/>
        <v>0</v>
      </c>
    </row>
    <row r="569" spans="1:23" ht="9.9" customHeight="1" x14ac:dyDescent="0.25">
      <c r="B569" s="124"/>
      <c r="C569" s="125"/>
      <c r="D569" s="126"/>
      <c r="E569" s="127"/>
      <c r="F569" s="102"/>
      <c r="G569" s="125"/>
      <c r="H569" s="102"/>
      <c r="I569" s="128"/>
      <c r="J569" s="128"/>
      <c r="K569" s="128"/>
      <c r="L569" s="519"/>
      <c r="M569" s="597"/>
      <c r="N569" s="567"/>
      <c r="O569" s="567"/>
      <c r="P569" s="567"/>
      <c r="Q569" s="519"/>
      <c r="R569" s="567"/>
      <c r="S569" s="597"/>
      <c r="T569" s="519"/>
      <c r="U569" s="108"/>
      <c r="V569" s="101"/>
      <c r="W569" s="101"/>
    </row>
    <row r="570" spans="1:23" s="155" customFormat="1" ht="10.5" x14ac:dyDescent="0.25">
      <c r="B570" s="129" t="s">
        <v>349</v>
      </c>
      <c r="C570" s="185" t="s">
        <v>53</v>
      </c>
      <c r="D570" s="131"/>
      <c r="E570" s="85">
        <f>SUM(V558:V564,V566:V568)</f>
        <v>0</v>
      </c>
      <c r="F570" s="111"/>
      <c r="G570" s="132"/>
      <c r="H570" s="111"/>
      <c r="I570" s="133"/>
      <c r="J570" s="133"/>
      <c r="K570" s="133"/>
      <c r="L570" s="107"/>
      <c r="M570" s="107"/>
      <c r="N570" s="107"/>
      <c r="O570" s="107"/>
      <c r="P570" s="107"/>
      <c r="Q570" s="107"/>
      <c r="R570" s="107"/>
      <c r="S570" s="107"/>
      <c r="T570" s="107"/>
      <c r="U570" s="520"/>
      <c r="V570" s="134"/>
      <c r="W570" s="134"/>
    </row>
    <row r="571" spans="1:23" s="155" customFormat="1" ht="10.5" x14ac:dyDescent="0.25">
      <c r="B571" s="129" t="s">
        <v>350</v>
      </c>
      <c r="C571" s="185" t="s">
        <v>54</v>
      </c>
      <c r="D571" s="131"/>
      <c r="E571" s="85">
        <f>SUM(W558:W564,W566:W568)</f>
        <v>0</v>
      </c>
      <c r="F571" s="111"/>
      <c r="G571" s="132"/>
      <c r="H571" s="111"/>
      <c r="I571" s="133"/>
      <c r="J571" s="133"/>
      <c r="K571" s="133"/>
      <c r="L571" s="107"/>
      <c r="M571" s="107"/>
      <c r="N571" s="107"/>
      <c r="O571" s="107"/>
      <c r="P571" s="107"/>
      <c r="Q571" s="107"/>
      <c r="R571" s="107"/>
      <c r="S571" s="107"/>
      <c r="T571" s="107"/>
      <c r="U571" s="520"/>
      <c r="V571" s="134"/>
      <c r="W571" s="134"/>
    </row>
    <row r="572" spans="1:23" ht="15" customHeight="1" x14ac:dyDescent="0.35">
      <c r="W572" s="406"/>
    </row>
    <row r="573" spans="1:23" ht="15" customHeight="1" x14ac:dyDescent="0.35">
      <c r="W573" s="406"/>
    </row>
    <row r="574" spans="1:23" s="82" customFormat="1" ht="15" customHeight="1" x14ac:dyDescent="0.25">
      <c r="A574" s="81"/>
      <c r="B574" s="412" t="s">
        <v>601</v>
      </c>
      <c r="C574" s="101"/>
      <c r="D574" s="102"/>
      <c r="E574" s="103"/>
      <c r="F574" s="102"/>
      <c r="G574" s="101"/>
      <c r="H574" s="102"/>
      <c r="I574" s="281"/>
      <c r="J574" s="562"/>
      <c r="K574" s="562"/>
      <c r="L574" s="281"/>
      <c r="M574" s="598"/>
      <c r="N574" s="562"/>
      <c r="O574" s="562"/>
      <c r="P574" s="562"/>
      <c r="Q574" s="104"/>
      <c r="R574" s="104"/>
      <c r="S574" s="104"/>
      <c r="T574" s="104"/>
      <c r="U574" s="104"/>
      <c r="V574" s="104"/>
      <c r="W574" s="104"/>
    </row>
    <row r="575" spans="1:23" s="82" customFormat="1" ht="7.5" customHeight="1" x14ac:dyDescent="0.25">
      <c r="A575" s="81"/>
      <c r="B575" s="100"/>
      <c r="C575" s="101"/>
      <c r="D575" s="102"/>
      <c r="E575" s="103"/>
      <c r="F575" s="102"/>
      <c r="G575" s="101"/>
      <c r="H575" s="102"/>
      <c r="I575" s="281"/>
      <c r="J575" s="562"/>
      <c r="K575" s="562"/>
      <c r="L575" s="281"/>
      <c r="M575" s="598"/>
      <c r="N575" s="562"/>
      <c r="O575" s="562"/>
      <c r="P575" s="562"/>
      <c r="Q575" s="104"/>
      <c r="R575" s="104"/>
      <c r="S575" s="104"/>
      <c r="T575" s="104"/>
      <c r="U575" s="104"/>
      <c r="V575" s="104"/>
      <c r="W575" s="104"/>
    </row>
    <row r="576" spans="1:23" ht="21" x14ac:dyDescent="0.25">
      <c r="B576" s="176"/>
      <c r="C576" s="177" t="s">
        <v>338</v>
      </c>
      <c r="D576" s="102"/>
      <c r="E576" s="103"/>
      <c r="F576" s="102"/>
      <c r="G576" s="101"/>
      <c r="H576" s="102"/>
      <c r="I576" s="281"/>
      <c r="J576" s="562"/>
      <c r="K576" s="562"/>
      <c r="L576" s="281"/>
      <c r="M576" s="598"/>
      <c r="N576" s="562"/>
      <c r="O576" s="562"/>
      <c r="P576" s="562"/>
      <c r="Q576" s="107"/>
      <c r="R576" s="107"/>
      <c r="S576" s="107"/>
      <c r="T576" s="107"/>
      <c r="U576" s="108"/>
      <c r="V576" s="101"/>
      <c r="W576" s="101"/>
    </row>
    <row r="577" spans="2:23" ht="10.5" x14ac:dyDescent="0.25">
      <c r="B577" s="176"/>
      <c r="C577" s="105" t="s">
        <v>539</v>
      </c>
      <c r="D577" s="102"/>
      <c r="E577" s="103"/>
      <c r="F577" s="102"/>
      <c r="G577" s="101"/>
      <c r="H577" s="102"/>
      <c r="I577" s="281"/>
      <c r="J577" s="562"/>
      <c r="K577" s="562"/>
      <c r="L577" s="281"/>
      <c r="M577" s="598"/>
      <c r="N577" s="562"/>
      <c r="O577" s="562"/>
      <c r="P577" s="562"/>
      <c r="Q577" s="107"/>
      <c r="R577" s="107"/>
      <c r="S577" s="107"/>
      <c r="T577" s="107"/>
      <c r="U577" s="108"/>
      <c r="V577" s="101"/>
      <c r="W577" s="101"/>
    </row>
    <row r="578" spans="2:23" ht="10.5" x14ac:dyDescent="0.25">
      <c r="B578" s="106" t="s">
        <v>336</v>
      </c>
      <c r="C578" s="92">
        <f>'Individu Form 2D ATMR Kredit'!H141</f>
        <v>0</v>
      </c>
      <c r="D578" s="102"/>
      <c r="E578" s="91"/>
      <c r="F578" s="178"/>
      <c r="G578" s="179"/>
      <c r="H578" s="102"/>
      <c r="I578" s="128"/>
      <c r="J578" s="128"/>
      <c r="K578" s="128"/>
      <c r="L578" s="280"/>
      <c r="M578" s="597"/>
      <c r="N578" s="567"/>
      <c r="O578" s="567"/>
      <c r="P578" s="567"/>
      <c r="Q578" s="280"/>
      <c r="R578" s="567"/>
      <c r="S578" s="597"/>
      <c r="T578" s="280"/>
      <c r="U578" s="108"/>
      <c r="V578" s="101"/>
      <c r="W578" s="101"/>
    </row>
    <row r="579" spans="2:23" ht="10.5" x14ac:dyDescent="0.25">
      <c r="B579" s="106" t="s">
        <v>360</v>
      </c>
      <c r="C579" s="92">
        <f>'Individu Form 2D ATMR Kredit'!H168</f>
        <v>0</v>
      </c>
      <c r="D579" s="102"/>
      <c r="E579" s="180"/>
      <c r="F579" s="178"/>
      <c r="G579" s="179"/>
      <c r="H579" s="102"/>
      <c r="I579" s="128"/>
      <c r="J579" s="128"/>
      <c r="K579" s="128"/>
      <c r="L579" s="280"/>
      <c r="M579" s="597"/>
      <c r="N579" s="567"/>
      <c r="O579" s="567"/>
      <c r="P579" s="567"/>
      <c r="Q579" s="280"/>
      <c r="R579" s="567"/>
      <c r="S579" s="597"/>
      <c r="T579" s="280"/>
      <c r="U579" s="108"/>
      <c r="V579" s="101"/>
      <c r="W579" s="101"/>
    </row>
    <row r="580" spans="2:23" s="82" customFormat="1" ht="9.9" customHeight="1" x14ac:dyDescent="0.25">
      <c r="B580" s="204"/>
      <c r="C580" s="182"/>
      <c r="D580" s="178"/>
      <c r="E580" s="180"/>
      <c r="F580" s="178"/>
      <c r="G580" s="179"/>
      <c r="H580" s="178"/>
      <c r="I580" s="205"/>
      <c r="J580" s="205"/>
      <c r="K580" s="205"/>
      <c r="L580" s="279"/>
      <c r="M580" s="596"/>
      <c r="N580" s="568"/>
      <c r="O580" s="568"/>
      <c r="P580" s="568"/>
      <c r="Q580" s="279"/>
      <c r="R580" s="568"/>
      <c r="S580" s="596"/>
      <c r="T580" s="279"/>
      <c r="U580" s="206"/>
      <c r="V580" s="179"/>
      <c r="W580" s="179"/>
    </row>
    <row r="581" spans="2:23" s="155" customFormat="1" ht="21" x14ac:dyDescent="0.25">
      <c r="B581" s="183" t="s">
        <v>397</v>
      </c>
      <c r="C581" s="184" t="s">
        <v>338</v>
      </c>
      <c r="D581" s="131"/>
      <c r="E581" s="185" t="s">
        <v>361</v>
      </c>
      <c r="F581" s="131"/>
      <c r="G581" s="268" t="s">
        <v>387</v>
      </c>
      <c r="H581" s="131"/>
      <c r="I581" s="156"/>
      <c r="J581" s="156"/>
      <c r="K581" s="156"/>
      <c r="L581" s="157"/>
      <c r="M581" s="157"/>
      <c r="N581" s="157"/>
      <c r="O581" s="157"/>
      <c r="P581" s="157"/>
      <c r="Q581" s="157"/>
      <c r="R581" s="157"/>
      <c r="S581" s="157"/>
      <c r="T581" s="157"/>
      <c r="U581" s="158"/>
      <c r="V581" s="91"/>
      <c r="W581" s="91"/>
    </row>
    <row r="582" spans="2:23" s="188" customFormat="1" ht="10.5" x14ac:dyDescent="0.25">
      <c r="B582" s="186" t="s">
        <v>540</v>
      </c>
      <c r="C582" s="187" t="s">
        <v>541</v>
      </c>
      <c r="D582" s="158"/>
      <c r="E582" s="130" t="s">
        <v>542</v>
      </c>
      <c r="F582" s="158"/>
      <c r="G582" s="130" t="s">
        <v>544</v>
      </c>
      <c r="H582" s="158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8"/>
      <c r="V582" s="91"/>
      <c r="W582" s="91"/>
    </row>
    <row r="583" spans="2:23" ht="10.5" x14ac:dyDescent="0.25">
      <c r="B583" s="165" t="s">
        <v>490</v>
      </c>
      <c r="C583" s="94"/>
      <c r="D583" s="102"/>
      <c r="E583" s="141">
        <v>0.1</v>
      </c>
      <c r="F583" s="102"/>
      <c r="G583" s="189">
        <f t="shared" ref="G583:G587" si="66">E583*C583</f>
        <v>0</v>
      </c>
      <c r="H583" s="102"/>
      <c r="I583" s="128"/>
      <c r="J583" s="128"/>
      <c r="K583" s="128"/>
      <c r="L583" s="280"/>
      <c r="M583" s="597"/>
      <c r="N583" s="567"/>
      <c r="O583" s="567"/>
      <c r="P583" s="567"/>
      <c r="Q583" s="280"/>
      <c r="R583" s="567"/>
      <c r="S583" s="597"/>
      <c r="T583" s="280"/>
      <c r="U583" s="108"/>
      <c r="V583" s="101"/>
      <c r="W583" s="101"/>
    </row>
    <row r="584" spans="2:23" ht="10.5" x14ac:dyDescent="0.25">
      <c r="B584" s="165" t="s">
        <v>491</v>
      </c>
      <c r="C584" s="94"/>
      <c r="D584" s="102"/>
      <c r="E584" s="141">
        <v>0.2</v>
      </c>
      <c r="F584" s="102"/>
      <c r="G584" s="189">
        <f t="shared" si="66"/>
        <v>0</v>
      </c>
      <c r="H584" s="102"/>
      <c r="I584" s="128"/>
      <c r="J584" s="128"/>
      <c r="K584" s="128"/>
      <c r="L584" s="280"/>
      <c r="M584" s="597"/>
      <c r="N584" s="567"/>
      <c r="O584" s="567"/>
      <c r="P584" s="567"/>
      <c r="Q584" s="280"/>
      <c r="R584" s="567"/>
      <c r="S584" s="597"/>
      <c r="T584" s="280"/>
      <c r="U584" s="108"/>
      <c r="V584" s="101"/>
      <c r="W584" s="101"/>
    </row>
    <row r="585" spans="2:23" ht="10.5" x14ac:dyDescent="0.25">
      <c r="B585" s="165" t="s">
        <v>492</v>
      </c>
      <c r="C585" s="94"/>
      <c r="D585" s="102"/>
      <c r="E585" s="141">
        <v>0.4</v>
      </c>
      <c r="F585" s="102"/>
      <c r="G585" s="189">
        <f t="shared" si="66"/>
        <v>0</v>
      </c>
      <c r="H585" s="102"/>
      <c r="I585" s="128"/>
      <c r="J585" s="128"/>
      <c r="K585" s="128"/>
      <c r="L585" s="280"/>
      <c r="M585" s="597"/>
      <c r="N585" s="567"/>
      <c r="O585" s="567"/>
      <c r="P585" s="567"/>
      <c r="Q585" s="280"/>
      <c r="R585" s="567"/>
      <c r="S585" s="597"/>
      <c r="T585" s="280"/>
      <c r="U585" s="108"/>
      <c r="V585" s="101"/>
      <c r="W585" s="101"/>
    </row>
    <row r="586" spans="2:23" ht="10.5" x14ac:dyDescent="0.25">
      <c r="B586" s="190" t="s">
        <v>493</v>
      </c>
      <c r="C586" s="191"/>
      <c r="D586" s="192"/>
      <c r="E586" s="193">
        <v>0.5</v>
      </c>
      <c r="F586" s="102"/>
      <c r="G586" s="189">
        <f t="shared" si="66"/>
        <v>0</v>
      </c>
      <c r="H586" s="102"/>
      <c r="I586" s="128"/>
      <c r="J586" s="128"/>
      <c r="K586" s="128"/>
      <c r="L586" s="280"/>
      <c r="M586" s="597"/>
      <c r="N586" s="567"/>
      <c r="O586" s="567"/>
      <c r="P586" s="567"/>
      <c r="Q586" s="280"/>
      <c r="R586" s="567"/>
      <c r="S586" s="597"/>
      <c r="T586" s="280"/>
      <c r="U586" s="108"/>
      <c r="V586" s="101"/>
      <c r="W586" s="101"/>
    </row>
    <row r="587" spans="2:23" ht="10.5" x14ac:dyDescent="0.25">
      <c r="B587" s="190" t="s">
        <v>494</v>
      </c>
      <c r="C587" s="191"/>
      <c r="D587" s="192"/>
      <c r="E587" s="193">
        <v>1</v>
      </c>
      <c r="F587" s="102"/>
      <c r="G587" s="189">
        <f t="shared" si="66"/>
        <v>0</v>
      </c>
      <c r="H587" s="102"/>
      <c r="I587" s="128"/>
      <c r="J587" s="128"/>
      <c r="K587" s="128"/>
      <c r="L587" s="280"/>
      <c r="M587" s="597"/>
      <c r="N587" s="567"/>
      <c r="O587" s="567"/>
      <c r="P587" s="567"/>
      <c r="Q587" s="280"/>
      <c r="R587" s="567"/>
      <c r="S587" s="597"/>
      <c r="T587" s="280"/>
      <c r="U587" s="108"/>
      <c r="V587" s="101"/>
      <c r="W587" s="101"/>
    </row>
    <row r="588" spans="2:23" ht="10.5" x14ac:dyDescent="0.25">
      <c r="B588" s="100"/>
      <c r="C588" s="199"/>
      <c r="D588" s="102"/>
      <c r="E588" s="114" t="s">
        <v>52</v>
      </c>
      <c r="F588" s="102"/>
      <c r="G588" s="96">
        <f>SUM(G583:G587)</f>
        <v>0</v>
      </c>
      <c r="H588" s="102"/>
      <c r="I588" s="128"/>
      <c r="J588" s="128"/>
      <c r="K588" s="128"/>
      <c r="L588" s="280"/>
      <c r="M588" s="597"/>
      <c r="N588" s="567"/>
      <c r="O588" s="567"/>
      <c r="P588" s="567"/>
      <c r="Q588" s="280"/>
      <c r="R588" s="567"/>
      <c r="S588" s="597"/>
      <c r="T588" s="280"/>
      <c r="U588" s="108"/>
      <c r="V588" s="101"/>
      <c r="W588" s="101"/>
    </row>
    <row r="589" spans="2:23" ht="9.9" customHeight="1" x14ac:dyDescent="0.25">
      <c r="B589" s="100"/>
      <c r="C589" s="101"/>
      <c r="D589" s="102"/>
      <c r="E589" s="103"/>
      <c r="F589" s="102"/>
      <c r="G589" s="101"/>
      <c r="H589" s="102"/>
      <c r="I589" s="713"/>
      <c r="J589" s="713"/>
      <c r="K589" s="713"/>
      <c r="L589" s="707"/>
      <c r="M589" s="598"/>
      <c r="N589" s="562"/>
      <c r="O589" s="562"/>
      <c r="P589" s="562"/>
      <c r="Q589" s="107"/>
      <c r="R589" s="107"/>
      <c r="S589" s="107"/>
      <c r="T589" s="107"/>
      <c r="U589" s="108"/>
      <c r="V589" s="101"/>
      <c r="W589" s="101"/>
    </row>
    <row r="590" spans="2:23" s="109" customFormat="1" ht="22.5" customHeight="1" x14ac:dyDescent="0.25">
      <c r="B590" s="708" t="s">
        <v>345</v>
      </c>
      <c r="C590" s="705" t="s">
        <v>346</v>
      </c>
      <c r="D590" s="110"/>
      <c r="E590" s="705" t="s">
        <v>2</v>
      </c>
      <c r="F590" s="111"/>
      <c r="G590" s="705" t="s">
        <v>395</v>
      </c>
      <c r="H590" s="112"/>
      <c r="I590" s="710" t="s">
        <v>396</v>
      </c>
      <c r="J590" s="711"/>
      <c r="K590" s="711"/>
      <c r="L590" s="711"/>
      <c r="M590" s="711"/>
      <c r="N590" s="711"/>
      <c r="O590" s="711"/>
      <c r="P590" s="711"/>
      <c r="Q590" s="711"/>
      <c r="R590" s="711"/>
      <c r="S590" s="711"/>
      <c r="T590" s="712"/>
      <c r="U590" s="520"/>
      <c r="V590" s="705" t="s">
        <v>421</v>
      </c>
      <c r="W590" s="705" t="s">
        <v>411</v>
      </c>
    </row>
    <row r="591" spans="2:23" s="109" customFormat="1" ht="10.5" x14ac:dyDescent="0.25">
      <c r="B591" s="709"/>
      <c r="C591" s="706"/>
      <c r="D591" s="110"/>
      <c r="E591" s="706"/>
      <c r="F591" s="111"/>
      <c r="G591" s="706"/>
      <c r="H591" s="113"/>
      <c r="I591" s="114">
        <v>0</v>
      </c>
      <c r="J591" s="114">
        <v>0.1</v>
      </c>
      <c r="K591" s="114">
        <v>0.15</v>
      </c>
      <c r="L591" s="114">
        <v>0.2</v>
      </c>
      <c r="M591" s="114">
        <v>0.25</v>
      </c>
      <c r="N591" s="114">
        <v>0.3</v>
      </c>
      <c r="O591" s="114">
        <v>0.35</v>
      </c>
      <c r="P591" s="114">
        <v>0.4</v>
      </c>
      <c r="Q591" s="114">
        <v>0.5</v>
      </c>
      <c r="R591" s="114">
        <v>0.75</v>
      </c>
      <c r="S591" s="114">
        <v>0.85</v>
      </c>
      <c r="T591" s="114">
        <v>1</v>
      </c>
      <c r="U591" s="520"/>
      <c r="V591" s="706"/>
      <c r="W591" s="706"/>
    </row>
    <row r="592" spans="2:23" s="109" customFormat="1" ht="10.5" x14ac:dyDescent="0.25">
      <c r="B592" s="115" t="s">
        <v>545</v>
      </c>
      <c r="C592" s="116" t="s">
        <v>546</v>
      </c>
      <c r="D592" s="110"/>
      <c r="E592" s="116" t="s">
        <v>547</v>
      </c>
      <c r="F592" s="111"/>
      <c r="G592" s="116" t="s">
        <v>548</v>
      </c>
      <c r="H592" s="113"/>
      <c r="I592" s="116" t="s">
        <v>549</v>
      </c>
      <c r="J592" s="116" t="s">
        <v>557</v>
      </c>
      <c r="K592" s="116" t="s">
        <v>550</v>
      </c>
      <c r="L592" s="116" t="s">
        <v>559</v>
      </c>
      <c r="M592" s="116" t="s">
        <v>560</v>
      </c>
      <c r="N592" s="116" t="s">
        <v>561</v>
      </c>
      <c r="O592" s="116" t="s">
        <v>621</v>
      </c>
      <c r="P592" s="116" t="s">
        <v>622</v>
      </c>
      <c r="Q592" s="116" t="s">
        <v>623</v>
      </c>
      <c r="R592" s="116" t="s">
        <v>624</v>
      </c>
      <c r="S592" s="116" t="s">
        <v>625</v>
      </c>
      <c r="T592" s="116" t="s">
        <v>626</v>
      </c>
      <c r="U592" s="562"/>
      <c r="V592" s="116" t="s">
        <v>627</v>
      </c>
      <c r="W592" s="116" t="s">
        <v>628</v>
      </c>
    </row>
    <row r="593" spans="2:23" ht="10.5" x14ac:dyDescent="0.25">
      <c r="B593" s="470" t="s">
        <v>459</v>
      </c>
      <c r="C593" s="316"/>
      <c r="D593" s="110"/>
      <c r="E593" s="316"/>
      <c r="F593" s="111"/>
      <c r="G593" s="317"/>
      <c r="H593" s="113"/>
      <c r="I593" s="317"/>
      <c r="J593" s="316"/>
      <c r="K593" s="316"/>
      <c r="L593" s="316"/>
      <c r="M593" s="316"/>
      <c r="N593" s="316"/>
      <c r="O593" s="316"/>
      <c r="P593" s="316"/>
      <c r="Q593" s="316"/>
      <c r="R593" s="316"/>
      <c r="S593" s="316"/>
      <c r="T593" s="316"/>
      <c r="U593" s="520"/>
      <c r="V593" s="317"/>
      <c r="W593" s="317"/>
    </row>
    <row r="594" spans="2:23" ht="10.5" x14ac:dyDescent="0.25">
      <c r="B594" s="555" t="s">
        <v>355</v>
      </c>
      <c r="C594" s="556">
        <v>0.2</v>
      </c>
      <c r="D594" s="137"/>
      <c r="E594" s="88"/>
      <c r="F594" s="102"/>
      <c r="G594" s="95"/>
      <c r="H594" s="120"/>
      <c r="I594" s="121"/>
      <c r="J594" s="121"/>
      <c r="K594" s="121"/>
      <c r="L594" s="122"/>
      <c r="M594" s="122"/>
      <c r="N594" s="122"/>
      <c r="O594" s="122"/>
      <c r="P594" s="122"/>
      <c r="Q594" s="122"/>
      <c r="R594" s="122"/>
      <c r="S594" s="122"/>
      <c r="T594" s="122"/>
      <c r="U594" s="108"/>
      <c r="V594" s="123">
        <f>C594*E594</f>
        <v>0</v>
      </c>
      <c r="W594" s="123">
        <f>C594*G594+I594*$I$591+J594*$J$591+K594*$K$591+L594*$L$591+M594*$M$591+N594*$N$591+O594*$O$591+P594*$P$591+Q594*$Q$591+R594*$R$591+S594*$S$591+T594*$T$591</f>
        <v>0</v>
      </c>
    </row>
    <row r="595" spans="2:23" ht="10.5" x14ac:dyDescent="0.25">
      <c r="B595" s="555" t="s">
        <v>356</v>
      </c>
      <c r="C595" s="557">
        <v>0.5</v>
      </c>
      <c r="D595" s="137"/>
      <c r="E595" s="86"/>
      <c r="F595" s="102"/>
      <c r="G595" s="93"/>
      <c r="H595" s="120"/>
      <c r="I595" s="139"/>
      <c r="J595" s="139"/>
      <c r="K595" s="139"/>
      <c r="L595" s="140"/>
      <c r="M595" s="140"/>
      <c r="N595" s="140"/>
      <c r="O595" s="140"/>
      <c r="P595" s="140"/>
      <c r="Q595" s="140"/>
      <c r="R595" s="140"/>
      <c r="S595" s="140"/>
      <c r="T595" s="140"/>
      <c r="U595" s="108"/>
      <c r="V595" s="123">
        <f t="shared" ref="V595:V602" si="67">C595*E595</f>
        <v>0</v>
      </c>
      <c r="W595" s="123">
        <f t="shared" ref="W595:W602" si="68">C595*G595+I595*$I$591+J595*$J$591+K595*$K$591+L595*$L$591+M595*$M$591+N595*$N$591+O595*$O$591+P595*$P$591+Q595*$Q$591+R595*$R$591+S595*$S$591+T595*$T$591</f>
        <v>0</v>
      </c>
    </row>
    <row r="596" spans="2:23" ht="10.5" x14ac:dyDescent="0.25">
      <c r="B596" s="555" t="s">
        <v>357</v>
      </c>
      <c r="C596" s="560">
        <v>1</v>
      </c>
      <c r="D596" s="137"/>
      <c r="E596" s="86"/>
      <c r="F596" s="102"/>
      <c r="G596" s="93"/>
      <c r="H596" s="120"/>
      <c r="I596" s="139"/>
      <c r="J596" s="139"/>
      <c r="K596" s="139"/>
      <c r="L596" s="140"/>
      <c r="M596" s="140"/>
      <c r="N596" s="140"/>
      <c r="O596" s="140"/>
      <c r="P596" s="140"/>
      <c r="Q596" s="140"/>
      <c r="R596" s="140"/>
      <c r="S596" s="140"/>
      <c r="T596" s="140"/>
      <c r="U596" s="108"/>
      <c r="V596" s="123">
        <f t="shared" si="67"/>
        <v>0</v>
      </c>
      <c r="W596" s="123">
        <f t="shared" si="68"/>
        <v>0</v>
      </c>
    </row>
    <row r="597" spans="2:23" ht="10.5" x14ac:dyDescent="0.25">
      <c r="B597" s="555" t="s">
        <v>358</v>
      </c>
      <c r="C597" s="560">
        <v>1.5</v>
      </c>
      <c r="D597" s="137"/>
      <c r="E597" s="88"/>
      <c r="F597" s="102"/>
      <c r="G597" s="95"/>
      <c r="H597" s="120"/>
      <c r="I597" s="121"/>
      <c r="J597" s="121"/>
      <c r="K597" s="121"/>
      <c r="L597" s="122"/>
      <c r="M597" s="122"/>
      <c r="N597" s="122"/>
      <c r="O597" s="122"/>
      <c r="P597" s="122"/>
      <c r="Q597" s="122"/>
      <c r="R597" s="122"/>
      <c r="S597" s="122"/>
      <c r="T597" s="122"/>
      <c r="U597" s="108"/>
      <c r="V597" s="123">
        <f t="shared" si="67"/>
        <v>0</v>
      </c>
      <c r="W597" s="123">
        <f t="shared" si="68"/>
        <v>0</v>
      </c>
    </row>
    <row r="598" spans="2:23" ht="10.5" x14ac:dyDescent="0.25">
      <c r="B598" s="555" t="s">
        <v>368</v>
      </c>
      <c r="C598" s="556">
        <v>0.2</v>
      </c>
      <c r="D598" s="137"/>
      <c r="E598" s="88"/>
      <c r="F598" s="102"/>
      <c r="G598" s="95"/>
      <c r="H598" s="120"/>
      <c r="I598" s="121"/>
      <c r="J598" s="121"/>
      <c r="K598" s="121"/>
      <c r="L598" s="122"/>
      <c r="M598" s="122"/>
      <c r="N598" s="122"/>
      <c r="O598" s="122"/>
      <c r="P598" s="122"/>
      <c r="Q598" s="122"/>
      <c r="R598" s="122"/>
      <c r="S598" s="122"/>
      <c r="T598" s="122"/>
      <c r="U598" s="108"/>
      <c r="V598" s="123">
        <f t="shared" si="67"/>
        <v>0</v>
      </c>
      <c r="W598" s="123">
        <f t="shared" si="68"/>
        <v>0</v>
      </c>
    </row>
    <row r="599" spans="2:23" ht="10.5" x14ac:dyDescent="0.25">
      <c r="B599" s="558" t="s">
        <v>441</v>
      </c>
      <c r="C599" s="587">
        <v>0.3</v>
      </c>
      <c r="D599" s="137"/>
      <c r="E599" s="88"/>
      <c r="F599" s="102"/>
      <c r="G599" s="95"/>
      <c r="H599" s="120"/>
      <c r="I599" s="121"/>
      <c r="J599" s="121"/>
      <c r="K599" s="121"/>
      <c r="L599" s="122"/>
      <c r="M599" s="122"/>
      <c r="N599" s="122"/>
      <c r="O599" s="122"/>
      <c r="P599" s="122"/>
      <c r="Q599" s="122"/>
      <c r="R599" s="122"/>
      <c r="S599" s="122"/>
      <c r="T599" s="122"/>
      <c r="U599" s="108"/>
      <c r="V599" s="123">
        <f t="shared" si="67"/>
        <v>0</v>
      </c>
      <c r="W599" s="123">
        <f t="shared" si="68"/>
        <v>0</v>
      </c>
    </row>
    <row r="600" spans="2:23" ht="10.5" x14ac:dyDescent="0.25">
      <c r="B600" s="473" t="s">
        <v>370</v>
      </c>
      <c r="C600" s="138">
        <v>0.5</v>
      </c>
      <c r="D600" s="137"/>
      <c r="E600" s="86"/>
      <c r="F600" s="102"/>
      <c r="G600" s="93"/>
      <c r="H600" s="120"/>
      <c r="I600" s="139"/>
      <c r="J600" s="139"/>
      <c r="K600" s="139"/>
      <c r="L600" s="140"/>
      <c r="M600" s="140"/>
      <c r="N600" s="140"/>
      <c r="O600" s="140"/>
      <c r="P600" s="140"/>
      <c r="Q600" s="140"/>
      <c r="R600" s="140"/>
      <c r="S600" s="140"/>
      <c r="T600" s="140"/>
      <c r="U600" s="108"/>
      <c r="V600" s="123">
        <f t="shared" si="67"/>
        <v>0</v>
      </c>
      <c r="W600" s="123">
        <f t="shared" si="68"/>
        <v>0</v>
      </c>
    </row>
    <row r="601" spans="2:23" ht="10.5" x14ac:dyDescent="0.25">
      <c r="B601" s="472" t="s">
        <v>371</v>
      </c>
      <c r="C601" s="141">
        <v>1</v>
      </c>
      <c r="D601" s="137"/>
      <c r="E601" s="88"/>
      <c r="F601" s="102"/>
      <c r="G601" s="95"/>
      <c r="H601" s="120"/>
      <c r="I601" s="121"/>
      <c r="J601" s="121"/>
      <c r="K601" s="121"/>
      <c r="L601" s="122"/>
      <c r="M601" s="122"/>
      <c r="N601" s="122"/>
      <c r="O601" s="122"/>
      <c r="P601" s="122"/>
      <c r="Q601" s="122"/>
      <c r="R601" s="122"/>
      <c r="S601" s="122"/>
      <c r="T601" s="122"/>
      <c r="U601" s="108"/>
      <c r="V601" s="123">
        <f t="shared" si="67"/>
        <v>0</v>
      </c>
      <c r="W601" s="123">
        <f t="shared" si="68"/>
        <v>0</v>
      </c>
    </row>
    <row r="602" spans="2:23" ht="10.5" x14ac:dyDescent="0.25">
      <c r="B602" s="472" t="s">
        <v>351</v>
      </c>
      <c r="C602" s="141">
        <v>1.5</v>
      </c>
      <c r="D602" s="137"/>
      <c r="E602" s="88"/>
      <c r="F602" s="102"/>
      <c r="G602" s="95"/>
      <c r="H602" s="120"/>
      <c r="I602" s="121"/>
      <c r="J602" s="121"/>
      <c r="K602" s="121"/>
      <c r="L602" s="122"/>
      <c r="M602" s="122"/>
      <c r="N602" s="122"/>
      <c r="O602" s="122"/>
      <c r="P602" s="122"/>
      <c r="Q602" s="122"/>
      <c r="R602" s="122"/>
      <c r="S602" s="122"/>
      <c r="T602" s="122"/>
      <c r="U602" s="108"/>
      <c r="V602" s="123">
        <f t="shared" si="67"/>
        <v>0</v>
      </c>
      <c r="W602" s="123">
        <f t="shared" si="68"/>
        <v>0</v>
      </c>
    </row>
    <row r="603" spans="2:23" ht="10.5" x14ac:dyDescent="0.25">
      <c r="B603" s="470" t="s">
        <v>352</v>
      </c>
      <c r="C603" s="316"/>
      <c r="D603" s="137"/>
      <c r="E603" s="316"/>
      <c r="F603" s="102"/>
      <c r="G603" s="317"/>
      <c r="H603" s="120"/>
      <c r="I603" s="317"/>
      <c r="J603" s="316"/>
      <c r="K603" s="316"/>
      <c r="L603" s="316"/>
      <c r="M603" s="316"/>
      <c r="N603" s="316"/>
      <c r="O603" s="316"/>
      <c r="P603" s="316"/>
      <c r="Q603" s="316"/>
      <c r="R603" s="316"/>
      <c r="S603" s="316"/>
      <c r="T603" s="316"/>
      <c r="U603" s="108"/>
      <c r="V603" s="317"/>
      <c r="W603" s="317"/>
    </row>
    <row r="604" spans="2:23" ht="10.5" x14ac:dyDescent="0.25">
      <c r="B604" s="473" t="s">
        <v>460</v>
      </c>
      <c r="C604" s="463">
        <v>0.4</v>
      </c>
      <c r="D604" s="137"/>
      <c r="E604" s="88"/>
      <c r="F604" s="102"/>
      <c r="G604" s="95"/>
      <c r="H604" s="120"/>
      <c r="I604" s="121"/>
      <c r="J604" s="121"/>
      <c r="K604" s="121"/>
      <c r="L604" s="122"/>
      <c r="M604" s="122"/>
      <c r="N604" s="122"/>
      <c r="O604" s="122"/>
      <c r="P604" s="122"/>
      <c r="Q604" s="122"/>
      <c r="R604" s="122"/>
      <c r="S604" s="122"/>
      <c r="T604" s="122"/>
      <c r="U604" s="108"/>
      <c r="V604" s="123">
        <f t="shared" ref="V604:V606" si="69">C604*E604</f>
        <v>0</v>
      </c>
      <c r="W604" s="123">
        <f t="shared" ref="W604:W606" si="70">C604*G604+I604*$I$591+J604*$J$591+K604*$K$591+L604*$L$591+M604*$M$591+N604*$N$591+O604*$O$591+P604*$P$591+Q604*$Q$591+R604*$R$591+S604*$S$591+T604*$T$591</f>
        <v>0</v>
      </c>
    </row>
    <row r="605" spans="2:23" ht="10.5" x14ac:dyDescent="0.25">
      <c r="B605" s="473" t="s">
        <v>461</v>
      </c>
      <c r="C605" s="463">
        <v>0.75</v>
      </c>
      <c r="D605" s="137"/>
      <c r="E605" s="88"/>
      <c r="F605" s="102"/>
      <c r="G605" s="95"/>
      <c r="H605" s="120"/>
      <c r="I605" s="121"/>
      <c r="J605" s="121"/>
      <c r="K605" s="121"/>
      <c r="L605" s="122"/>
      <c r="M605" s="122"/>
      <c r="N605" s="122"/>
      <c r="O605" s="122"/>
      <c r="P605" s="122"/>
      <c r="Q605" s="122"/>
      <c r="R605" s="122"/>
      <c r="S605" s="122"/>
      <c r="T605" s="122"/>
      <c r="U605" s="108"/>
      <c r="V605" s="123">
        <f t="shared" si="69"/>
        <v>0</v>
      </c>
      <c r="W605" s="123">
        <f t="shared" si="70"/>
        <v>0</v>
      </c>
    </row>
    <row r="606" spans="2:23" ht="10.5" x14ac:dyDescent="0.25">
      <c r="B606" s="473" t="s">
        <v>462</v>
      </c>
      <c r="C606" s="463">
        <v>1.5</v>
      </c>
      <c r="D606" s="137"/>
      <c r="E606" s="88"/>
      <c r="F606" s="102"/>
      <c r="G606" s="95"/>
      <c r="H606" s="120"/>
      <c r="I606" s="121"/>
      <c r="J606" s="121"/>
      <c r="K606" s="121"/>
      <c r="L606" s="122"/>
      <c r="M606" s="122"/>
      <c r="N606" s="122"/>
      <c r="O606" s="122"/>
      <c r="P606" s="122"/>
      <c r="Q606" s="122"/>
      <c r="R606" s="122"/>
      <c r="S606" s="122"/>
      <c r="T606" s="122"/>
      <c r="U606" s="108"/>
      <c r="V606" s="123">
        <f t="shared" si="69"/>
        <v>0</v>
      </c>
      <c r="W606" s="123">
        <f t="shared" si="70"/>
        <v>0</v>
      </c>
    </row>
    <row r="607" spans="2:23" ht="9.9" customHeight="1" x14ac:dyDescent="0.25">
      <c r="B607" s="124"/>
      <c r="C607" s="125"/>
      <c r="D607" s="126"/>
      <c r="E607" s="127"/>
      <c r="F607" s="102"/>
      <c r="G607" s="125"/>
      <c r="H607" s="102"/>
      <c r="I607" s="128"/>
      <c r="J607" s="128"/>
      <c r="K607" s="128"/>
      <c r="L607" s="519"/>
      <c r="M607" s="597"/>
      <c r="N607" s="567"/>
      <c r="O607" s="567"/>
      <c r="P607" s="567"/>
      <c r="Q607" s="519"/>
      <c r="R607" s="567"/>
      <c r="S607" s="597"/>
      <c r="T607" s="519"/>
      <c r="U607" s="108"/>
      <c r="V607" s="101"/>
      <c r="W607" s="101"/>
    </row>
    <row r="608" spans="2:23" s="155" customFormat="1" ht="10.5" x14ac:dyDescent="0.25">
      <c r="B608" s="129" t="s">
        <v>349</v>
      </c>
      <c r="C608" s="185" t="s">
        <v>53</v>
      </c>
      <c r="D608" s="131"/>
      <c r="E608" s="85">
        <f>SUM(V594:V602,V604:V606)</f>
        <v>0</v>
      </c>
      <c r="F608" s="111"/>
      <c r="G608" s="132"/>
      <c r="H608" s="111"/>
      <c r="I608" s="133"/>
      <c r="J608" s="133"/>
      <c r="K608" s="133"/>
      <c r="L608" s="107"/>
      <c r="M608" s="107"/>
      <c r="N608" s="107"/>
      <c r="O608" s="107"/>
      <c r="P608" s="107"/>
      <c r="Q608" s="107"/>
      <c r="R608" s="107"/>
      <c r="S608" s="107"/>
      <c r="T608" s="107"/>
      <c r="U608" s="520"/>
      <c r="V608" s="134"/>
      <c r="W608" s="134"/>
    </row>
    <row r="609" spans="2:23" s="155" customFormat="1" ht="10.5" x14ac:dyDescent="0.25">
      <c r="B609" s="129" t="s">
        <v>350</v>
      </c>
      <c r="C609" s="185" t="s">
        <v>54</v>
      </c>
      <c r="D609" s="131"/>
      <c r="E609" s="85">
        <f>SUM(W594:W602,W604:W606)</f>
        <v>0</v>
      </c>
      <c r="F609" s="111"/>
      <c r="G609" s="132"/>
      <c r="H609" s="111"/>
      <c r="I609" s="133"/>
      <c r="J609" s="133"/>
      <c r="K609" s="133"/>
      <c r="L609" s="107"/>
      <c r="M609" s="107"/>
      <c r="N609" s="107"/>
      <c r="O609" s="107"/>
      <c r="P609" s="107"/>
      <c r="Q609" s="107"/>
      <c r="R609" s="107"/>
      <c r="S609" s="107"/>
      <c r="T609" s="107"/>
      <c r="U609" s="520"/>
      <c r="V609" s="134"/>
      <c r="W609" s="134"/>
    </row>
    <row r="610" spans="2:23" s="155" customFormat="1" ht="10.5" x14ac:dyDescent="0.25">
      <c r="B610" s="147"/>
      <c r="C610" s="91"/>
      <c r="D610" s="131"/>
      <c r="E610" s="149"/>
      <c r="F610" s="131"/>
      <c r="G610" s="91"/>
      <c r="H610" s="131"/>
      <c r="I610" s="156"/>
      <c r="J610" s="156"/>
      <c r="K610" s="156"/>
      <c r="L610" s="157"/>
      <c r="M610" s="157"/>
      <c r="N610" s="157"/>
      <c r="O610" s="157"/>
      <c r="P610" s="157"/>
      <c r="Q610" s="157"/>
      <c r="R610" s="157"/>
      <c r="S610" s="157"/>
      <c r="T610" s="157"/>
      <c r="U610" s="158"/>
      <c r="V610" s="91"/>
      <c r="W610" s="91"/>
    </row>
    <row r="611" spans="2:23" s="155" customFormat="1" ht="10.5" x14ac:dyDescent="0.25">
      <c r="B611" s="147"/>
      <c r="C611" s="91"/>
      <c r="D611" s="131"/>
      <c r="E611" s="149"/>
      <c r="F611" s="131"/>
      <c r="G611" s="91"/>
      <c r="H611" s="131"/>
      <c r="I611" s="156"/>
      <c r="J611" s="156"/>
      <c r="K611" s="156"/>
      <c r="L611" s="157"/>
      <c r="M611" s="157"/>
      <c r="N611" s="157"/>
      <c r="O611" s="157"/>
      <c r="P611" s="157"/>
      <c r="Q611" s="157"/>
      <c r="R611" s="157"/>
      <c r="S611" s="157"/>
      <c r="T611" s="157"/>
      <c r="U611" s="158"/>
      <c r="V611" s="91"/>
      <c r="W611" s="91"/>
    </row>
    <row r="612" spans="2:23" s="155" customFormat="1" ht="10.5" x14ac:dyDescent="0.25">
      <c r="B612" s="147"/>
      <c r="C612" s="91"/>
      <c r="D612" s="131"/>
      <c r="E612" s="149"/>
      <c r="F612" s="131"/>
      <c r="G612" s="91"/>
      <c r="H612" s="131"/>
      <c r="I612" s="156"/>
      <c r="J612" s="156"/>
      <c r="K612" s="156"/>
      <c r="L612" s="157"/>
      <c r="M612" s="157"/>
      <c r="N612" s="157"/>
      <c r="O612" s="157"/>
      <c r="P612" s="157"/>
      <c r="Q612" s="157"/>
      <c r="R612" s="157"/>
      <c r="S612" s="157"/>
      <c r="T612" s="157"/>
      <c r="U612" s="158"/>
      <c r="V612" s="91"/>
      <c r="W612" s="91"/>
    </row>
    <row r="613" spans="2:23" s="155" customFormat="1" ht="13" x14ac:dyDescent="0.3">
      <c r="B613" s="412" t="s">
        <v>600</v>
      </c>
      <c r="C613" s="417"/>
      <c r="D613" s="418"/>
      <c r="E613" s="419"/>
      <c r="F613" s="418"/>
      <c r="G613" s="417"/>
      <c r="H613" s="418"/>
      <c r="I613" s="489"/>
      <c r="J613" s="565"/>
      <c r="K613" s="565"/>
      <c r="L613" s="489"/>
      <c r="M613" s="603"/>
      <c r="N613" s="565"/>
      <c r="O613" s="565"/>
      <c r="P613" s="565"/>
      <c r="Q613" s="421"/>
      <c r="R613" s="421"/>
      <c r="S613" s="421"/>
      <c r="T613" s="421"/>
      <c r="U613" s="421"/>
      <c r="V613" s="421"/>
      <c r="W613" s="421"/>
    </row>
    <row r="614" spans="2:23" s="155" customFormat="1" ht="10.5" x14ac:dyDescent="0.25">
      <c r="B614" s="100"/>
      <c r="C614" s="101"/>
      <c r="D614" s="102"/>
      <c r="E614" s="103"/>
      <c r="F614" s="102"/>
      <c r="G614" s="101"/>
      <c r="H614" s="102"/>
      <c r="I614" s="484"/>
      <c r="J614" s="562"/>
      <c r="K614" s="562"/>
      <c r="L614" s="484"/>
      <c r="M614" s="598"/>
      <c r="N614" s="562"/>
      <c r="O614" s="562"/>
      <c r="P614" s="562"/>
      <c r="Q614" s="104"/>
      <c r="R614" s="104"/>
      <c r="S614" s="104"/>
      <c r="T614" s="104"/>
      <c r="U614" s="104"/>
      <c r="V614" s="104"/>
      <c r="W614" s="104"/>
    </row>
    <row r="615" spans="2:23" s="155" customFormat="1" ht="21" x14ac:dyDescent="0.25">
      <c r="B615" s="176"/>
      <c r="C615" s="177" t="s">
        <v>338</v>
      </c>
      <c r="D615" s="102"/>
      <c r="E615" s="103"/>
      <c r="F615" s="102"/>
      <c r="G615" s="101"/>
      <c r="H615" s="102"/>
      <c r="I615" s="484"/>
      <c r="J615" s="562"/>
      <c r="K615" s="562"/>
      <c r="L615" s="484"/>
      <c r="M615" s="598"/>
      <c r="N615" s="562"/>
      <c r="O615" s="562"/>
      <c r="P615" s="562"/>
      <c r="Q615" s="107"/>
      <c r="R615" s="107"/>
      <c r="S615" s="107"/>
      <c r="T615" s="107"/>
      <c r="U615" s="108"/>
      <c r="V615" s="101"/>
      <c r="W615" s="101"/>
    </row>
    <row r="616" spans="2:23" s="155" customFormat="1" ht="10.5" x14ac:dyDescent="0.25">
      <c r="B616" s="176"/>
      <c r="C616" s="105" t="s">
        <v>539</v>
      </c>
      <c r="D616" s="102"/>
      <c r="E616" s="103"/>
      <c r="F616" s="102"/>
      <c r="G616" s="101"/>
      <c r="H616" s="102"/>
      <c r="I616" s="484"/>
      <c r="J616" s="562"/>
      <c r="K616" s="562"/>
      <c r="L616" s="484"/>
      <c r="M616" s="598"/>
      <c r="N616" s="562"/>
      <c r="O616" s="562"/>
      <c r="P616" s="562"/>
      <c r="Q616" s="107"/>
      <c r="R616" s="107"/>
      <c r="S616" s="107"/>
      <c r="T616" s="107"/>
      <c r="U616" s="108"/>
      <c r="V616" s="101"/>
      <c r="W616" s="101"/>
    </row>
    <row r="617" spans="2:23" s="155" customFormat="1" ht="10.5" x14ac:dyDescent="0.25">
      <c r="B617" s="106" t="s">
        <v>336</v>
      </c>
      <c r="C617" s="92">
        <f>'Individu Form 2D ATMR Kredit'!H143</f>
        <v>0</v>
      </c>
      <c r="D617" s="102"/>
      <c r="E617" s="91"/>
      <c r="F617" s="178"/>
      <c r="G617" s="179"/>
      <c r="H617" s="102"/>
      <c r="I617" s="128"/>
      <c r="J617" s="128"/>
      <c r="K617" s="128"/>
      <c r="L617" s="488"/>
      <c r="M617" s="597"/>
      <c r="N617" s="567"/>
      <c r="O617" s="567"/>
      <c r="P617" s="567"/>
      <c r="Q617" s="488"/>
      <c r="R617" s="567"/>
      <c r="S617" s="597"/>
      <c r="T617" s="488"/>
      <c r="U617" s="108"/>
      <c r="V617" s="101"/>
      <c r="W617" s="101"/>
    </row>
    <row r="618" spans="2:23" s="155" customFormat="1" ht="10.5" x14ac:dyDescent="0.25">
      <c r="B618" s="106" t="s">
        <v>360</v>
      </c>
      <c r="C618" s="92">
        <f>'Individu Form 2D ATMR Kredit'!H170</f>
        <v>0</v>
      </c>
      <c r="D618" s="102"/>
      <c r="E618" s="180"/>
      <c r="F618" s="178"/>
      <c r="G618" s="179"/>
      <c r="H618" s="102"/>
      <c r="I618" s="128"/>
      <c r="J618" s="128"/>
      <c r="K618" s="128"/>
      <c r="L618" s="488"/>
      <c r="M618" s="597"/>
      <c r="N618" s="567"/>
      <c r="O618" s="567"/>
      <c r="P618" s="567"/>
      <c r="Q618" s="488"/>
      <c r="R618" s="567"/>
      <c r="S618" s="597"/>
      <c r="T618" s="488"/>
      <c r="U618" s="108"/>
      <c r="V618" s="101"/>
      <c r="W618" s="101"/>
    </row>
    <row r="619" spans="2:23" s="155" customFormat="1" ht="10.5" x14ac:dyDescent="0.25">
      <c r="B619" s="204"/>
      <c r="C619" s="182"/>
      <c r="D619" s="178"/>
      <c r="E619" s="180"/>
      <c r="F619" s="178"/>
      <c r="G619" s="179"/>
      <c r="H619" s="178"/>
      <c r="I619" s="205"/>
      <c r="J619" s="205"/>
      <c r="K619" s="205"/>
      <c r="L619" s="487"/>
      <c r="M619" s="596"/>
      <c r="N619" s="568"/>
      <c r="O619" s="568"/>
      <c r="P619" s="568"/>
      <c r="Q619" s="487"/>
      <c r="R619" s="568"/>
      <c r="S619" s="596"/>
      <c r="T619" s="487"/>
      <c r="U619" s="206"/>
      <c r="V619" s="179"/>
      <c r="W619" s="179"/>
    </row>
    <row r="620" spans="2:23" s="155" customFormat="1" ht="21" x14ac:dyDescent="0.25">
      <c r="B620" s="183" t="s">
        <v>397</v>
      </c>
      <c r="C620" s="184" t="s">
        <v>338</v>
      </c>
      <c r="D620" s="131"/>
      <c r="E620" s="185" t="s">
        <v>361</v>
      </c>
      <c r="F620" s="131"/>
      <c r="G620" s="268" t="s">
        <v>387</v>
      </c>
      <c r="H620" s="131"/>
      <c r="I620" s="156"/>
      <c r="J620" s="156"/>
      <c r="K620" s="156"/>
      <c r="L620" s="157"/>
      <c r="M620" s="157"/>
      <c r="N620" s="157"/>
      <c r="O620" s="157"/>
      <c r="P620" s="157"/>
      <c r="Q620" s="157"/>
      <c r="R620" s="157"/>
      <c r="S620" s="157"/>
      <c r="T620" s="157"/>
      <c r="U620" s="158"/>
      <c r="V620" s="91"/>
      <c r="W620" s="91"/>
    </row>
    <row r="621" spans="2:23" s="155" customFormat="1" ht="10.5" x14ac:dyDescent="0.25">
      <c r="B621" s="186" t="s">
        <v>540</v>
      </c>
      <c r="C621" s="187" t="s">
        <v>541</v>
      </c>
      <c r="D621" s="158"/>
      <c r="E621" s="130" t="s">
        <v>542</v>
      </c>
      <c r="F621" s="158"/>
      <c r="G621" s="130" t="s">
        <v>544</v>
      </c>
      <c r="H621" s="158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8"/>
      <c r="V621" s="91"/>
      <c r="W621" s="91"/>
    </row>
    <row r="622" spans="2:23" s="155" customFormat="1" ht="10.5" x14ac:dyDescent="0.25">
      <c r="B622" s="165" t="s">
        <v>490</v>
      </c>
      <c r="C622" s="94"/>
      <c r="D622" s="102"/>
      <c r="E622" s="141">
        <v>0.1</v>
      </c>
      <c r="F622" s="102"/>
      <c r="G622" s="189">
        <f t="shared" ref="G622:G626" si="71">E622*C622</f>
        <v>0</v>
      </c>
      <c r="H622" s="102"/>
      <c r="I622" s="128"/>
      <c r="J622" s="128"/>
      <c r="K622" s="128"/>
      <c r="L622" s="488"/>
      <c r="M622" s="597"/>
      <c r="N622" s="567"/>
      <c r="O622" s="567"/>
      <c r="P622" s="567"/>
      <c r="Q622" s="488"/>
      <c r="R622" s="567"/>
      <c r="S622" s="597"/>
      <c r="T622" s="488"/>
      <c r="U622" s="108"/>
      <c r="V622" s="101"/>
      <c r="W622" s="101"/>
    </row>
    <row r="623" spans="2:23" s="155" customFormat="1" ht="10.5" x14ac:dyDescent="0.25">
      <c r="B623" s="165" t="s">
        <v>491</v>
      </c>
      <c r="C623" s="94"/>
      <c r="D623" s="102"/>
      <c r="E623" s="141">
        <v>0.2</v>
      </c>
      <c r="F623" s="102"/>
      <c r="G623" s="189">
        <f t="shared" si="71"/>
        <v>0</v>
      </c>
      <c r="H623" s="102"/>
      <c r="I623" s="128"/>
      <c r="J623" s="128"/>
      <c r="K623" s="128"/>
      <c r="L623" s="488"/>
      <c r="M623" s="597"/>
      <c r="N623" s="567"/>
      <c r="O623" s="567"/>
      <c r="P623" s="567"/>
      <c r="Q623" s="488"/>
      <c r="R623" s="567"/>
      <c r="S623" s="597"/>
      <c r="T623" s="488"/>
      <c r="U623" s="108"/>
      <c r="V623" s="101"/>
      <c r="W623" s="101"/>
    </row>
    <row r="624" spans="2:23" s="155" customFormat="1" ht="10.5" x14ac:dyDescent="0.25">
      <c r="B624" s="165" t="s">
        <v>492</v>
      </c>
      <c r="C624" s="94"/>
      <c r="D624" s="102"/>
      <c r="E624" s="141">
        <v>0.4</v>
      </c>
      <c r="F624" s="102"/>
      <c r="G624" s="189">
        <f t="shared" si="71"/>
        <v>0</v>
      </c>
      <c r="H624" s="102"/>
      <c r="I624" s="128"/>
      <c r="J624" s="128"/>
      <c r="K624" s="128"/>
      <c r="L624" s="488"/>
      <c r="M624" s="597"/>
      <c r="N624" s="567"/>
      <c r="O624" s="567"/>
      <c r="P624" s="567"/>
      <c r="Q624" s="488"/>
      <c r="R624" s="567"/>
      <c r="S624" s="597"/>
      <c r="T624" s="488"/>
      <c r="U624" s="108"/>
      <c r="V624" s="101"/>
      <c r="W624" s="101"/>
    </row>
    <row r="625" spans="2:23" s="155" customFormat="1" ht="10.5" x14ac:dyDescent="0.25">
      <c r="B625" s="190" t="s">
        <v>493</v>
      </c>
      <c r="C625" s="191"/>
      <c r="D625" s="192"/>
      <c r="E625" s="193">
        <v>0.5</v>
      </c>
      <c r="F625" s="102"/>
      <c r="G625" s="189">
        <f t="shared" si="71"/>
        <v>0</v>
      </c>
      <c r="H625" s="102"/>
      <c r="I625" s="128"/>
      <c r="J625" s="128"/>
      <c r="K625" s="128"/>
      <c r="L625" s="488"/>
      <c r="M625" s="597"/>
      <c r="N625" s="567"/>
      <c r="O625" s="567"/>
      <c r="P625" s="567"/>
      <c r="Q625" s="488"/>
      <c r="R625" s="567"/>
      <c r="S625" s="597"/>
      <c r="T625" s="488"/>
      <c r="U625" s="108"/>
      <c r="V625" s="101"/>
      <c r="W625" s="101"/>
    </row>
    <row r="626" spans="2:23" s="155" customFormat="1" ht="10.5" x14ac:dyDescent="0.25">
      <c r="B626" s="190" t="s">
        <v>494</v>
      </c>
      <c r="C626" s="191"/>
      <c r="D626" s="192"/>
      <c r="E626" s="193">
        <v>1</v>
      </c>
      <c r="F626" s="102"/>
      <c r="G626" s="189">
        <f t="shared" si="71"/>
        <v>0</v>
      </c>
      <c r="H626" s="102"/>
      <c r="I626" s="128"/>
      <c r="J626" s="128"/>
      <c r="K626" s="128"/>
      <c r="L626" s="488"/>
      <c r="M626" s="597"/>
      <c r="N626" s="567"/>
      <c r="O626" s="567"/>
      <c r="P626" s="567"/>
      <c r="Q626" s="488"/>
      <c r="R626" s="567"/>
      <c r="S626" s="597"/>
      <c r="T626" s="488"/>
      <c r="U626" s="108"/>
      <c r="V626" s="101"/>
      <c r="W626" s="101"/>
    </row>
    <row r="627" spans="2:23" s="155" customFormat="1" ht="10.5" x14ac:dyDescent="0.25">
      <c r="B627" s="100"/>
      <c r="C627" s="199"/>
      <c r="D627" s="102"/>
      <c r="E627" s="114" t="s">
        <v>52</v>
      </c>
      <c r="F627" s="102"/>
      <c r="G627" s="96">
        <f>SUM(G622:G626)</f>
        <v>0</v>
      </c>
      <c r="H627" s="102"/>
      <c r="I627" s="128"/>
      <c r="J627" s="128"/>
      <c r="K627" s="128"/>
      <c r="L627" s="488"/>
      <c r="M627" s="597"/>
      <c r="N627" s="567"/>
      <c r="O627" s="567"/>
      <c r="P627" s="567"/>
      <c r="Q627" s="488"/>
      <c r="R627" s="567"/>
      <c r="S627" s="597"/>
      <c r="T627" s="488"/>
      <c r="U627" s="108"/>
      <c r="V627" s="101"/>
      <c r="W627" s="101"/>
    </row>
    <row r="628" spans="2:23" s="155" customFormat="1" ht="10.5" x14ac:dyDescent="0.25">
      <c r="B628" s="100"/>
      <c r="C628" s="101"/>
      <c r="D628" s="102"/>
      <c r="E628" s="103"/>
      <c r="F628" s="102"/>
      <c r="G628" s="101"/>
      <c r="H628" s="102"/>
      <c r="I628" s="713"/>
      <c r="J628" s="713"/>
      <c r="K628" s="713"/>
      <c r="L628" s="707"/>
      <c r="M628" s="598"/>
      <c r="N628" s="562"/>
      <c r="O628" s="562"/>
      <c r="P628" s="562"/>
      <c r="Q628" s="107"/>
      <c r="R628" s="107"/>
      <c r="S628" s="107"/>
      <c r="T628" s="107"/>
      <c r="U628" s="108"/>
      <c r="V628" s="101"/>
      <c r="W628" s="81"/>
    </row>
    <row r="629" spans="2:23" s="155" customFormat="1" ht="10.25" customHeight="1" x14ac:dyDescent="0.25">
      <c r="B629" s="708" t="s">
        <v>345</v>
      </c>
      <c r="C629" s="705" t="s">
        <v>346</v>
      </c>
      <c r="D629" s="110"/>
      <c r="E629" s="705" t="s">
        <v>2</v>
      </c>
      <c r="F629" s="111"/>
      <c r="G629" s="705" t="s">
        <v>395</v>
      </c>
      <c r="H629" s="112"/>
      <c r="I629" s="710" t="s">
        <v>396</v>
      </c>
      <c r="J629" s="711"/>
      <c r="K629" s="711"/>
      <c r="L629" s="711"/>
      <c r="M629" s="711"/>
      <c r="N629" s="711"/>
      <c r="O629" s="711"/>
      <c r="P629" s="711"/>
      <c r="Q629" s="711"/>
      <c r="R629" s="711"/>
      <c r="S629" s="711"/>
      <c r="T629" s="712"/>
      <c r="U629" s="520"/>
      <c r="V629" s="705" t="s">
        <v>421</v>
      </c>
      <c r="W629" s="705" t="s">
        <v>411</v>
      </c>
    </row>
    <row r="630" spans="2:23" s="155" customFormat="1" ht="10.5" x14ac:dyDescent="0.25">
      <c r="B630" s="709"/>
      <c r="C630" s="706"/>
      <c r="D630" s="110"/>
      <c r="E630" s="706"/>
      <c r="F630" s="111"/>
      <c r="G630" s="706"/>
      <c r="H630" s="113"/>
      <c r="I630" s="114">
        <v>0</v>
      </c>
      <c r="J630" s="114">
        <v>0.1</v>
      </c>
      <c r="K630" s="114">
        <v>0.15</v>
      </c>
      <c r="L630" s="114">
        <v>0.2</v>
      </c>
      <c r="M630" s="114">
        <v>0.25</v>
      </c>
      <c r="N630" s="114">
        <v>0.3</v>
      </c>
      <c r="O630" s="114">
        <v>0.35</v>
      </c>
      <c r="P630" s="114">
        <v>0.4</v>
      </c>
      <c r="Q630" s="114">
        <v>0.5</v>
      </c>
      <c r="R630" s="114">
        <v>0.75</v>
      </c>
      <c r="S630" s="114">
        <v>0.85</v>
      </c>
      <c r="T630" s="114">
        <v>1</v>
      </c>
      <c r="U630" s="520"/>
      <c r="V630" s="706"/>
      <c r="W630" s="706"/>
    </row>
    <row r="631" spans="2:23" s="155" customFormat="1" ht="10.5" x14ac:dyDescent="0.25">
      <c r="B631" s="115" t="s">
        <v>545</v>
      </c>
      <c r="C631" s="116" t="s">
        <v>546</v>
      </c>
      <c r="D631" s="110"/>
      <c r="E631" s="116" t="s">
        <v>547</v>
      </c>
      <c r="F631" s="111"/>
      <c r="G631" s="116" t="s">
        <v>548</v>
      </c>
      <c r="H631" s="113"/>
      <c r="I631" s="116" t="s">
        <v>549</v>
      </c>
      <c r="J631" s="116" t="s">
        <v>557</v>
      </c>
      <c r="K631" s="116" t="s">
        <v>550</v>
      </c>
      <c r="L631" s="116" t="s">
        <v>559</v>
      </c>
      <c r="M631" s="116" t="s">
        <v>560</v>
      </c>
      <c r="N631" s="116" t="s">
        <v>561</v>
      </c>
      <c r="O631" s="116" t="s">
        <v>621</v>
      </c>
      <c r="P631" s="116" t="s">
        <v>622</v>
      </c>
      <c r="Q631" s="116" t="s">
        <v>623</v>
      </c>
      <c r="R631" s="116" t="s">
        <v>624</v>
      </c>
      <c r="S631" s="116" t="s">
        <v>625</v>
      </c>
      <c r="T631" s="116" t="s">
        <v>626</v>
      </c>
      <c r="U631" s="562"/>
      <c r="V631" s="116" t="s">
        <v>627</v>
      </c>
      <c r="W631" s="116" t="s">
        <v>628</v>
      </c>
    </row>
    <row r="632" spans="2:23" s="155" customFormat="1" ht="10.5" x14ac:dyDescent="0.25">
      <c r="B632" s="470" t="s">
        <v>459</v>
      </c>
      <c r="C632" s="316"/>
      <c r="D632" s="110"/>
      <c r="E632" s="316"/>
      <c r="F632" s="111"/>
      <c r="G632" s="316"/>
      <c r="H632" s="113"/>
      <c r="I632" s="316"/>
      <c r="J632" s="316"/>
      <c r="K632" s="316"/>
      <c r="L632" s="316"/>
      <c r="M632" s="316"/>
      <c r="N632" s="316"/>
      <c r="O632" s="316"/>
      <c r="P632" s="316"/>
      <c r="Q632" s="316"/>
      <c r="R632" s="316"/>
      <c r="S632" s="316"/>
      <c r="T632" s="316"/>
      <c r="U632" s="520"/>
      <c r="V632" s="317"/>
      <c r="W632" s="317"/>
    </row>
    <row r="633" spans="2:23" s="155" customFormat="1" ht="10.5" x14ac:dyDescent="0.25">
      <c r="B633" s="555" t="s">
        <v>355</v>
      </c>
      <c r="C633" s="556">
        <v>0.2</v>
      </c>
      <c r="D633" s="137"/>
      <c r="E633" s="88"/>
      <c r="F633" s="102"/>
      <c r="G633" s="95"/>
      <c r="H633" s="120"/>
      <c r="I633" s="121"/>
      <c r="J633" s="121"/>
      <c r="K633" s="121"/>
      <c r="L633" s="122"/>
      <c r="M633" s="122"/>
      <c r="N633" s="122"/>
      <c r="O633" s="122"/>
      <c r="P633" s="122"/>
      <c r="Q633" s="122"/>
      <c r="R633" s="122"/>
      <c r="S633" s="122"/>
      <c r="T633" s="122"/>
      <c r="U633" s="108"/>
      <c r="V633" s="123">
        <f t="shared" ref="V633:V639" si="72">C633*E633</f>
        <v>0</v>
      </c>
      <c r="W633" s="123">
        <f>C633*G633+I633*$I$630+J633*$J$630+K633*$K$630+L633*$L$630+M633*$M$630+N633*$N$630+O633*$O$630+P633*$P$630+Q633*$Q$630+R633*$R$630+S633*$S$630+T633*$T$630</f>
        <v>0</v>
      </c>
    </row>
    <row r="634" spans="2:23" s="155" customFormat="1" ht="10.5" x14ac:dyDescent="0.25">
      <c r="B634" s="555" t="s">
        <v>356</v>
      </c>
      <c r="C634" s="557">
        <v>0.5</v>
      </c>
      <c r="D634" s="137"/>
      <c r="E634" s="86"/>
      <c r="F634" s="102"/>
      <c r="G634" s="93"/>
      <c r="H634" s="120"/>
      <c r="I634" s="139"/>
      <c r="J634" s="139"/>
      <c r="K634" s="139"/>
      <c r="L634" s="140"/>
      <c r="M634" s="140"/>
      <c r="N634" s="140"/>
      <c r="O634" s="140"/>
      <c r="P634" s="140"/>
      <c r="Q634" s="140"/>
      <c r="R634" s="140"/>
      <c r="S634" s="140"/>
      <c r="T634" s="140"/>
      <c r="U634" s="108"/>
      <c r="V634" s="123">
        <f t="shared" si="72"/>
        <v>0</v>
      </c>
      <c r="W634" s="123">
        <f t="shared" ref="W634:W639" si="73">C634*G634+I634*$I$630+J634*$J$630+K634*$K$630+L634*$L$630+M634*$M$630+N634*$N$630+O634*$O$630+P634*$P$630+Q634*$Q$630+R634*$R$630+S634*$S$630+T634*$T$630</f>
        <v>0</v>
      </c>
    </row>
    <row r="635" spans="2:23" s="155" customFormat="1" ht="10.5" x14ac:dyDescent="0.25">
      <c r="B635" s="555" t="s">
        <v>357</v>
      </c>
      <c r="C635" s="560">
        <v>1</v>
      </c>
      <c r="D635" s="137"/>
      <c r="E635" s="86"/>
      <c r="F635" s="102"/>
      <c r="G635" s="93"/>
      <c r="H635" s="120"/>
      <c r="I635" s="139"/>
      <c r="J635" s="139"/>
      <c r="K635" s="139"/>
      <c r="L635" s="140"/>
      <c r="M635" s="140"/>
      <c r="N635" s="140"/>
      <c r="O635" s="140"/>
      <c r="P635" s="140"/>
      <c r="Q635" s="140"/>
      <c r="R635" s="140"/>
      <c r="S635" s="140"/>
      <c r="T635" s="140"/>
      <c r="U635" s="108"/>
      <c r="V635" s="123">
        <f t="shared" si="72"/>
        <v>0</v>
      </c>
      <c r="W635" s="123">
        <f t="shared" si="73"/>
        <v>0</v>
      </c>
    </row>
    <row r="636" spans="2:23" s="155" customFormat="1" ht="10.5" x14ac:dyDescent="0.25">
      <c r="B636" s="555" t="s">
        <v>358</v>
      </c>
      <c r="C636" s="560">
        <v>1.5</v>
      </c>
      <c r="D636" s="137"/>
      <c r="E636" s="88"/>
      <c r="F636" s="102"/>
      <c r="G636" s="95"/>
      <c r="H636" s="120"/>
      <c r="I636" s="121"/>
      <c r="J636" s="121"/>
      <c r="K636" s="121"/>
      <c r="L636" s="122"/>
      <c r="M636" s="122"/>
      <c r="N636" s="122"/>
      <c r="O636" s="122"/>
      <c r="P636" s="122"/>
      <c r="Q636" s="122"/>
      <c r="R636" s="122"/>
      <c r="S636" s="122"/>
      <c r="T636" s="122"/>
      <c r="U636" s="108"/>
      <c r="V636" s="123">
        <f t="shared" si="72"/>
        <v>0</v>
      </c>
      <c r="W636" s="123">
        <f t="shared" si="73"/>
        <v>0</v>
      </c>
    </row>
    <row r="637" spans="2:23" s="155" customFormat="1" ht="10.5" x14ac:dyDescent="0.25">
      <c r="B637" s="555" t="s">
        <v>373</v>
      </c>
      <c r="C637" s="560">
        <v>0.2</v>
      </c>
      <c r="D637" s="137"/>
      <c r="E637" s="88"/>
      <c r="F637" s="102"/>
      <c r="G637" s="95"/>
      <c r="H637" s="120"/>
      <c r="I637" s="121"/>
      <c r="J637" s="121"/>
      <c r="K637" s="121"/>
      <c r="L637" s="122"/>
      <c r="M637" s="122"/>
      <c r="N637" s="122"/>
      <c r="O637" s="122"/>
      <c r="P637" s="122"/>
      <c r="Q637" s="122"/>
      <c r="R637" s="122"/>
      <c r="S637" s="122"/>
      <c r="T637" s="122"/>
      <c r="U637" s="108"/>
      <c r="V637" s="123">
        <f t="shared" si="72"/>
        <v>0</v>
      </c>
      <c r="W637" s="123">
        <f t="shared" si="73"/>
        <v>0</v>
      </c>
    </row>
    <row r="638" spans="2:23" s="155" customFormat="1" ht="10.5" x14ac:dyDescent="0.25">
      <c r="B638" s="472" t="s">
        <v>371</v>
      </c>
      <c r="C638" s="141">
        <v>0.5</v>
      </c>
      <c r="D638" s="137"/>
      <c r="E638" s="88"/>
      <c r="F638" s="102"/>
      <c r="G638" s="95"/>
      <c r="H638" s="120"/>
      <c r="I638" s="121"/>
      <c r="J638" s="121"/>
      <c r="K638" s="121"/>
      <c r="L638" s="122"/>
      <c r="M638" s="122"/>
      <c r="N638" s="122"/>
      <c r="O638" s="122"/>
      <c r="P638" s="122"/>
      <c r="Q638" s="122"/>
      <c r="R638" s="122"/>
      <c r="S638" s="122"/>
      <c r="T638" s="122"/>
      <c r="U638" s="108"/>
      <c r="V638" s="123">
        <f t="shared" si="72"/>
        <v>0</v>
      </c>
      <c r="W638" s="123">
        <f t="shared" si="73"/>
        <v>0</v>
      </c>
    </row>
    <row r="639" spans="2:23" s="155" customFormat="1" ht="10.5" x14ac:dyDescent="0.25">
      <c r="B639" s="472" t="s">
        <v>351</v>
      </c>
      <c r="C639" s="141">
        <v>1.5</v>
      </c>
      <c r="D639" s="137"/>
      <c r="E639" s="88"/>
      <c r="F639" s="102"/>
      <c r="G639" s="95"/>
      <c r="H639" s="120"/>
      <c r="I639" s="121"/>
      <c r="J639" s="121"/>
      <c r="K639" s="121"/>
      <c r="L639" s="122"/>
      <c r="M639" s="122"/>
      <c r="N639" s="122"/>
      <c r="O639" s="122"/>
      <c r="P639" s="122"/>
      <c r="Q639" s="122"/>
      <c r="R639" s="122"/>
      <c r="S639" s="122"/>
      <c r="T639" s="122"/>
      <c r="U639" s="108"/>
      <c r="V639" s="123">
        <f t="shared" si="72"/>
        <v>0</v>
      </c>
      <c r="W639" s="123">
        <f t="shared" si="73"/>
        <v>0</v>
      </c>
    </row>
    <row r="640" spans="2:23" s="155" customFormat="1" ht="10.5" x14ac:dyDescent="0.25">
      <c r="B640" s="470" t="s">
        <v>352</v>
      </c>
      <c r="C640" s="316"/>
      <c r="D640" s="137"/>
      <c r="E640" s="316"/>
      <c r="F640" s="102"/>
      <c r="G640" s="316"/>
      <c r="H640" s="120"/>
      <c r="I640" s="316"/>
      <c r="J640" s="316"/>
      <c r="K640" s="316"/>
      <c r="L640" s="316"/>
      <c r="M640" s="316"/>
      <c r="N640" s="316"/>
      <c r="O640" s="316"/>
      <c r="P640" s="316"/>
      <c r="Q640" s="316"/>
      <c r="R640" s="316"/>
      <c r="S640" s="316"/>
      <c r="T640" s="316"/>
      <c r="U640" s="108"/>
      <c r="V640" s="317"/>
      <c r="W640" s="317"/>
    </row>
    <row r="641" spans="2:23" s="155" customFormat="1" ht="10.5" x14ac:dyDescent="0.25">
      <c r="B641" s="473" t="s">
        <v>460</v>
      </c>
      <c r="C641" s="460">
        <v>0.2</v>
      </c>
      <c r="D641" s="137"/>
      <c r="E641" s="88"/>
      <c r="F641" s="102"/>
      <c r="G641" s="95"/>
      <c r="H641" s="120"/>
      <c r="I641" s="121"/>
      <c r="J641" s="121"/>
      <c r="K641" s="121"/>
      <c r="L641" s="122"/>
      <c r="M641" s="122"/>
      <c r="N641" s="122"/>
      <c r="O641" s="122"/>
      <c r="P641" s="122"/>
      <c r="Q641" s="122"/>
      <c r="R641" s="122"/>
      <c r="S641" s="122"/>
      <c r="T641" s="122"/>
      <c r="U641" s="108"/>
      <c r="V641" s="123">
        <f t="shared" ref="V641:V643" si="74">C641*E641</f>
        <v>0</v>
      </c>
      <c r="W641" s="123">
        <f t="shared" ref="W641:W643" si="75">C641*G641+I641*$I$630+J641*$J$630+K641*$K$630+L641*$L$630+M641*$M$630+N641*$N$630+O641*$O$630+P641*$P$630+Q641*$Q$630+R641*$R$630+S641*$S$630+T641*$T$630</f>
        <v>0</v>
      </c>
    </row>
    <row r="642" spans="2:23" s="155" customFormat="1" ht="10.5" x14ac:dyDescent="0.25">
      <c r="B642" s="473" t="s">
        <v>461</v>
      </c>
      <c r="C642" s="460">
        <v>0.5</v>
      </c>
      <c r="D642" s="137"/>
      <c r="E642" s="88"/>
      <c r="F642" s="102"/>
      <c r="G642" s="95"/>
      <c r="H642" s="120"/>
      <c r="I642" s="121"/>
      <c r="J642" s="121"/>
      <c r="K642" s="121"/>
      <c r="L642" s="122"/>
      <c r="M642" s="122"/>
      <c r="N642" s="122"/>
      <c r="O642" s="122"/>
      <c r="P642" s="122"/>
      <c r="Q642" s="122"/>
      <c r="R642" s="122"/>
      <c r="S642" s="122"/>
      <c r="T642" s="122"/>
      <c r="U642" s="108"/>
      <c r="V642" s="123">
        <f t="shared" si="74"/>
        <v>0</v>
      </c>
      <c r="W642" s="123">
        <f>C642*G642+I642*$I$630+J642*$J$630+K642*$K$630+L642*$L$630+M642*$M$630+N642*$N$630+O642*$O$630+P642*$P$630+Q642*$Q$630+R642*$R$630+S642*$S$630+T642*$T$630</f>
        <v>0</v>
      </c>
    </row>
    <row r="643" spans="2:23" s="155" customFormat="1" ht="10.5" x14ac:dyDescent="0.25">
      <c r="B643" s="473" t="s">
        <v>462</v>
      </c>
      <c r="C643" s="460">
        <v>1.5</v>
      </c>
      <c r="D643" s="137"/>
      <c r="E643" s="88"/>
      <c r="F643" s="102"/>
      <c r="G643" s="95"/>
      <c r="H643" s="120"/>
      <c r="I643" s="121"/>
      <c r="J643" s="121"/>
      <c r="K643" s="121"/>
      <c r="L643" s="122"/>
      <c r="M643" s="122"/>
      <c r="N643" s="122"/>
      <c r="O643" s="122"/>
      <c r="P643" s="122"/>
      <c r="Q643" s="122"/>
      <c r="R643" s="122"/>
      <c r="S643" s="122"/>
      <c r="T643" s="122"/>
      <c r="U643" s="108"/>
      <c r="V643" s="123">
        <f t="shared" si="74"/>
        <v>0</v>
      </c>
      <c r="W643" s="123">
        <f t="shared" si="75"/>
        <v>0</v>
      </c>
    </row>
    <row r="644" spans="2:23" s="155" customFormat="1" ht="10.5" x14ac:dyDescent="0.25">
      <c r="B644" s="512"/>
      <c r="C644" s="513"/>
      <c r="D644" s="126"/>
      <c r="E644" s="127"/>
      <c r="F644" s="102"/>
      <c r="G644" s="125"/>
      <c r="H644" s="102"/>
      <c r="I644" s="128"/>
      <c r="J644" s="128"/>
      <c r="K644" s="128"/>
      <c r="L644" s="519"/>
      <c r="M644" s="597"/>
      <c r="N644" s="567"/>
      <c r="O644" s="567"/>
      <c r="P644" s="567"/>
      <c r="Q644" s="519"/>
      <c r="R644" s="567"/>
      <c r="S644" s="597"/>
      <c r="T644" s="519"/>
      <c r="U644" s="108"/>
      <c r="V644" s="101"/>
      <c r="W644" s="101"/>
    </row>
    <row r="645" spans="2:23" s="155" customFormat="1" ht="10.5" x14ac:dyDescent="0.25">
      <c r="B645" s="129" t="s">
        <v>349</v>
      </c>
      <c r="C645" s="185" t="s">
        <v>53</v>
      </c>
      <c r="D645" s="131"/>
      <c r="E645" s="85">
        <f>SUM(V633:V639,V641:V643)</f>
        <v>0</v>
      </c>
      <c r="F645" s="111"/>
      <c r="G645" s="132"/>
      <c r="H645" s="111"/>
      <c r="I645" s="133"/>
      <c r="J645" s="133"/>
      <c r="K645" s="133"/>
      <c r="L645" s="107"/>
      <c r="M645" s="107"/>
      <c r="N645" s="107"/>
      <c r="O645" s="107"/>
      <c r="P645" s="107"/>
      <c r="Q645" s="107"/>
      <c r="R645" s="107"/>
      <c r="S645" s="107"/>
      <c r="T645" s="107"/>
      <c r="U645" s="520"/>
      <c r="V645" s="134"/>
      <c r="W645" s="134"/>
    </row>
    <row r="646" spans="2:23" s="155" customFormat="1" ht="10.5" x14ac:dyDescent="0.25">
      <c r="B646" s="129" t="s">
        <v>350</v>
      </c>
      <c r="C646" s="185" t="s">
        <v>54</v>
      </c>
      <c r="D646" s="131"/>
      <c r="E646" s="85">
        <f>SUM(W633:W639,W641:W643)</f>
        <v>0</v>
      </c>
      <c r="F646" s="111"/>
      <c r="G646" s="132"/>
      <c r="H646" s="111"/>
      <c r="I646" s="133"/>
      <c r="J646" s="133"/>
      <c r="K646" s="133"/>
      <c r="L646" s="107"/>
      <c r="M646" s="107"/>
      <c r="N646" s="107"/>
      <c r="O646" s="107"/>
      <c r="P646" s="107"/>
      <c r="Q646" s="107"/>
      <c r="R646" s="107"/>
      <c r="S646" s="107"/>
      <c r="T646" s="107"/>
      <c r="U646" s="520"/>
      <c r="V646" s="134"/>
      <c r="W646" s="134"/>
    </row>
    <row r="647" spans="2:23" s="155" customFormat="1" ht="10.5" x14ac:dyDescent="0.35">
      <c r="B647" s="81"/>
      <c r="C647" s="135"/>
      <c r="D647" s="81"/>
      <c r="E647" s="81"/>
      <c r="F647" s="81"/>
      <c r="G647" s="135"/>
      <c r="H647" s="81"/>
      <c r="I647" s="81"/>
      <c r="J647" s="81"/>
      <c r="K647" s="81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406"/>
    </row>
    <row r="648" spans="2:23" s="155" customFormat="1" ht="10.5" x14ac:dyDescent="0.35">
      <c r="B648" s="81"/>
      <c r="C648" s="135"/>
      <c r="D648" s="81"/>
      <c r="E648" s="81"/>
      <c r="F648" s="81"/>
      <c r="G648" s="135"/>
      <c r="H648" s="81"/>
      <c r="I648" s="81"/>
      <c r="J648" s="81"/>
      <c r="K648" s="81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406"/>
    </row>
    <row r="649" spans="2:23" s="155" customFormat="1" ht="13" x14ac:dyDescent="0.25">
      <c r="B649" s="412" t="s">
        <v>603</v>
      </c>
      <c r="C649" s="101"/>
      <c r="D649" s="102"/>
      <c r="E649" s="103"/>
      <c r="F649" s="102"/>
      <c r="G649" s="101"/>
      <c r="H649" s="102"/>
      <c r="I649" s="484"/>
      <c r="J649" s="562"/>
      <c r="K649" s="562"/>
      <c r="L649" s="484"/>
      <c r="M649" s="598"/>
      <c r="N649" s="562"/>
      <c r="O649" s="562"/>
      <c r="P649" s="562"/>
      <c r="Q649" s="104"/>
      <c r="R649" s="104"/>
      <c r="S649" s="104"/>
      <c r="T649" s="104"/>
      <c r="U649" s="104"/>
      <c r="V649" s="104"/>
      <c r="W649" s="104"/>
    </row>
    <row r="650" spans="2:23" s="155" customFormat="1" ht="10.5" x14ac:dyDescent="0.25">
      <c r="B650" s="100"/>
      <c r="C650" s="101"/>
      <c r="D650" s="102"/>
      <c r="E650" s="103"/>
      <c r="F650" s="102"/>
      <c r="G650" s="101"/>
      <c r="H650" s="102"/>
      <c r="I650" s="484"/>
      <c r="J650" s="562"/>
      <c r="K650" s="562"/>
      <c r="L650" s="484"/>
      <c r="M650" s="598"/>
      <c r="N650" s="562"/>
      <c r="O650" s="562"/>
      <c r="P650" s="562"/>
      <c r="Q650" s="104"/>
      <c r="R650" s="104"/>
      <c r="S650" s="104"/>
      <c r="T650" s="104"/>
      <c r="U650" s="104"/>
      <c r="V650" s="104"/>
      <c r="W650" s="104"/>
    </row>
    <row r="651" spans="2:23" s="155" customFormat="1" ht="21" x14ac:dyDescent="0.25">
      <c r="B651" s="176"/>
      <c r="C651" s="177" t="s">
        <v>338</v>
      </c>
      <c r="D651" s="102"/>
      <c r="E651" s="103"/>
      <c r="F651" s="102"/>
      <c r="G651" s="101"/>
      <c r="H651" s="102"/>
      <c r="I651" s="484"/>
      <c r="J651" s="562"/>
      <c r="K651" s="562"/>
      <c r="L651" s="484"/>
      <c r="M651" s="598"/>
      <c r="N651" s="562"/>
      <c r="O651" s="562"/>
      <c r="P651" s="562"/>
      <c r="Q651" s="107"/>
      <c r="R651" s="107"/>
      <c r="S651" s="107"/>
      <c r="T651" s="107"/>
      <c r="U651" s="108"/>
      <c r="V651" s="101"/>
      <c r="W651" s="101"/>
    </row>
    <row r="652" spans="2:23" s="155" customFormat="1" ht="10.5" x14ac:dyDescent="0.25">
      <c r="B652" s="176"/>
      <c r="C652" s="105" t="s">
        <v>539</v>
      </c>
      <c r="D652" s="102"/>
      <c r="E652" s="103"/>
      <c r="F652" s="102"/>
      <c r="G652" s="101"/>
      <c r="H652" s="102"/>
      <c r="I652" s="484"/>
      <c r="J652" s="562"/>
      <c r="K652" s="562"/>
      <c r="L652" s="484"/>
      <c r="M652" s="598"/>
      <c r="N652" s="562"/>
      <c r="O652" s="562"/>
      <c r="P652" s="562"/>
      <c r="Q652" s="107"/>
      <c r="R652" s="107"/>
      <c r="S652" s="107"/>
      <c r="T652" s="107"/>
      <c r="U652" s="108"/>
      <c r="V652" s="101"/>
      <c r="W652" s="101"/>
    </row>
    <row r="653" spans="2:23" s="155" customFormat="1" ht="10.5" x14ac:dyDescent="0.25">
      <c r="B653" s="106" t="s">
        <v>336</v>
      </c>
      <c r="C653" s="92">
        <f>'Individu Form 2D ATMR Kredit'!H144</f>
        <v>0</v>
      </c>
      <c r="D653" s="102"/>
      <c r="E653" s="91"/>
      <c r="F653" s="178"/>
      <c r="G653" s="179"/>
      <c r="H653" s="102"/>
      <c r="I653" s="128"/>
      <c r="J653" s="128"/>
      <c r="K653" s="128"/>
      <c r="L653" s="488"/>
      <c r="M653" s="597"/>
      <c r="N653" s="567"/>
      <c r="O653" s="567"/>
      <c r="P653" s="567"/>
      <c r="Q653" s="488"/>
      <c r="R653" s="567"/>
      <c r="S653" s="597"/>
      <c r="T653" s="488"/>
      <c r="U653" s="108"/>
      <c r="V653" s="101"/>
      <c r="W653" s="101"/>
    </row>
    <row r="654" spans="2:23" s="155" customFormat="1" ht="10.5" x14ac:dyDescent="0.25">
      <c r="B654" s="106" t="s">
        <v>360</v>
      </c>
      <c r="C654" s="92">
        <f>'Individu Form 2D ATMR Kredit'!H171</f>
        <v>0</v>
      </c>
      <c r="D654" s="102"/>
      <c r="E654" s="180"/>
      <c r="F654" s="178"/>
      <c r="G654" s="179"/>
      <c r="H654" s="102"/>
      <c r="I654" s="128"/>
      <c r="J654" s="128"/>
      <c r="K654" s="128"/>
      <c r="L654" s="488"/>
      <c r="M654" s="597"/>
      <c r="N654" s="567"/>
      <c r="O654" s="567"/>
      <c r="P654" s="567"/>
      <c r="Q654" s="488"/>
      <c r="R654" s="567"/>
      <c r="S654" s="597"/>
      <c r="T654" s="488"/>
      <c r="U654" s="108"/>
      <c r="V654" s="101"/>
      <c r="W654" s="101"/>
    </row>
    <row r="655" spans="2:23" s="155" customFormat="1" ht="10.5" x14ac:dyDescent="0.25">
      <c r="B655" s="204"/>
      <c r="C655" s="182"/>
      <c r="D655" s="178"/>
      <c r="E655" s="180"/>
      <c r="F655" s="178"/>
      <c r="G655" s="179"/>
      <c r="H655" s="178"/>
      <c r="I655" s="205"/>
      <c r="J655" s="205"/>
      <c r="K655" s="205"/>
      <c r="L655" s="487"/>
      <c r="M655" s="596"/>
      <c r="N655" s="568"/>
      <c r="O655" s="568"/>
      <c r="P655" s="568"/>
      <c r="Q655" s="487"/>
      <c r="R655" s="568"/>
      <c r="S655" s="596"/>
      <c r="T655" s="487"/>
      <c r="U655" s="206"/>
      <c r="V655" s="179"/>
      <c r="W655" s="179"/>
    </row>
    <row r="656" spans="2:23" s="155" customFormat="1" ht="21" x14ac:dyDescent="0.25">
      <c r="B656" s="183" t="s">
        <v>397</v>
      </c>
      <c r="C656" s="184" t="s">
        <v>338</v>
      </c>
      <c r="D656" s="131"/>
      <c r="E656" s="185" t="s">
        <v>361</v>
      </c>
      <c r="F656" s="131"/>
      <c r="G656" s="268" t="s">
        <v>387</v>
      </c>
      <c r="H656" s="131"/>
      <c r="I656" s="156"/>
      <c r="J656" s="156"/>
      <c r="K656" s="156"/>
      <c r="L656" s="157"/>
      <c r="M656" s="157"/>
      <c r="N656" s="157"/>
      <c r="O656" s="157"/>
      <c r="P656" s="157"/>
      <c r="Q656" s="157"/>
      <c r="R656" s="157"/>
      <c r="S656" s="157"/>
      <c r="T656" s="157"/>
      <c r="U656" s="158"/>
      <c r="V656" s="91"/>
      <c r="W656" s="91"/>
    </row>
    <row r="657" spans="2:23" s="155" customFormat="1" ht="10.5" x14ac:dyDescent="0.25">
      <c r="B657" s="186" t="s">
        <v>540</v>
      </c>
      <c r="C657" s="187" t="s">
        <v>541</v>
      </c>
      <c r="D657" s="158"/>
      <c r="E657" s="130" t="s">
        <v>542</v>
      </c>
      <c r="F657" s="158"/>
      <c r="G657" s="130" t="s">
        <v>544</v>
      </c>
      <c r="H657" s="158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8"/>
      <c r="V657" s="91"/>
      <c r="W657" s="91"/>
    </row>
    <row r="658" spans="2:23" s="155" customFormat="1" ht="10.5" x14ac:dyDescent="0.25">
      <c r="B658" s="165" t="s">
        <v>490</v>
      </c>
      <c r="C658" s="94"/>
      <c r="D658" s="102"/>
      <c r="E658" s="141">
        <v>0.1</v>
      </c>
      <c r="F658" s="102"/>
      <c r="G658" s="189">
        <f t="shared" ref="G658:G662" si="76">E658*C658</f>
        <v>0</v>
      </c>
      <c r="H658" s="102"/>
      <c r="I658" s="128"/>
      <c r="J658" s="128"/>
      <c r="K658" s="128"/>
      <c r="L658" s="488"/>
      <c r="M658" s="597"/>
      <c r="N658" s="567"/>
      <c r="O658" s="567"/>
      <c r="P658" s="567"/>
      <c r="Q658" s="488"/>
      <c r="R658" s="567"/>
      <c r="S658" s="597"/>
      <c r="T658" s="488"/>
      <c r="U658" s="108"/>
      <c r="V658" s="101"/>
      <c r="W658" s="101"/>
    </row>
    <row r="659" spans="2:23" s="155" customFormat="1" ht="10.5" x14ac:dyDescent="0.25">
      <c r="B659" s="165" t="s">
        <v>491</v>
      </c>
      <c r="C659" s="94"/>
      <c r="D659" s="102"/>
      <c r="E659" s="141">
        <v>0.2</v>
      </c>
      <c r="F659" s="102"/>
      <c r="G659" s="189">
        <f t="shared" si="76"/>
        <v>0</v>
      </c>
      <c r="H659" s="102"/>
      <c r="I659" s="128"/>
      <c r="J659" s="128"/>
      <c r="K659" s="128"/>
      <c r="L659" s="488"/>
      <c r="M659" s="597"/>
      <c r="N659" s="567"/>
      <c r="O659" s="567"/>
      <c r="P659" s="567"/>
      <c r="Q659" s="488"/>
      <c r="R659" s="567"/>
      <c r="S659" s="597"/>
      <c r="T659" s="488"/>
      <c r="U659" s="108"/>
      <c r="V659" s="101"/>
      <c r="W659" s="101"/>
    </row>
    <row r="660" spans="2:23" s="155" customFormat="1" ht="10.5" x14ac:dyDescent="0.25">
      <c r="B660" s="165" t="s">
        <v>492</v>
      </c>
      <c r="C660" s="94"/>
      <c r="D660" s="102"/>
      <c r="E660" s="141">
        <v>0.4</v>
      </c>
      <c r="F660" s="102"/>
      <c r="G660" s="189">
        <f t="shared" si="76"/>
        <v>0</v>
      </c>
      <c r="H660" s="102"/>
      <c r="I660" s="128"/>
      <c r="J660" s="128"/>
      <c r="K660" s="128"/>
      <c r="L660" s="488"/>
      <c r="M660" s="597"/>
      <c r="N660" s="567"/>
      <c r="O660" s="567"/>
      <c r="P660" s="567"/>
      <c r="Q660" s="488"/>
      <c r="R660" s="567"/>
      <c r="S660" s="597"/>
      <c r="T660" s="488"/>
      <c r="U660" s="108"/>
      <c r="V660" s="101"/>
      <c r="W660" s="101"/>
    </row>
    <row r="661" spans="2:23" s="155" customFormat="1" ht="10.5" x14ac:dyDescent="0.25">
      <c r="B661" s="190" t="s">
        <v>493</v>
      </c>
      <c r="C661" s="191"/>
      <c r="D661" s="192"/>
      <c r="E661" s="193">
        <v>0.5</v>
      </c>
      <c r="F661" s="102"/>
      <c r="G661" s="189">
        <f t="shared" si="76"/>
        <v>0</v>
      </c>
      <c r="H661" s="102"/>
      <c r="I661" s="128"/>
      <c r="J661" s="128"/>
      <c r="K661" s="128"/>
      <c r="L661" s="488"/>
      <c r="M661" s="597"/>
      <c r="N661" s="567"/>
      <c r="O661" s="567"/>
      <c r="P661" s="567"/>
      <c r="Q661" s="488"/>
      <c r="R661" s="567"/>
      <c r="S661" s="597"/>
      <c r="T661" s="488"/>
      <c r="U661" s="108"/>
      <c r="V661" s="101"/>
      <c r="W661" s="101"/>
    </row>
    <row r="662" spans="2:23" s="155" customFormat="1" ht="10.5" x14ac:dyDescent="0.25">
      <c r="B662" s="190" t="s">
        <v>494</v>
      </c>
      <c r="C662" s="191"/>
      <c r="D662" s="192"/>
      <c r="E662" s="193">
        <v>1</v>
      </c>
      <c r="F662" s="102"/>
      <c r="G662" s="189">
        <f t="shared" si="76"/>
        <v>0</v>
      </c>
      <c r="H662" s="102"/>
      <c r="I662" s="128"/>
      <c r="J662" s="128"/>
      <c r="K662" s="128"/>
      <c r="L662" s="488"/>
      <c r="M662" s="597"/>
      <c r="N662" s="567"/>
      <c r="O662" s="567"/>
      <c r="P662" s="567"/>
      <c r="Q662" s="488"/>
      <c r="R662" s="567"/>
      <c r="S662" s="597"/>
      <c r="T662" s="488"/>
      <c r="U662" s="108"/>
      <c r="V662" s="101"/>
      <c r="W662" s="101"/>
    </row>
    <row r="663" spans="2:23" s="155" customFormat="1" ht="10.5" x14ac:dyDescent="0.25">
      <c r="B663" s="100"/>
      <c r="C663" s="199"/>
      <c r="D663" s="102"/>
      <c r="E663" s="114" t="s">
        <v>52</v>
      </c>
      <c r="F663" s="102"/>
      <c r="G663" s="96">
        <f>SUM(G658:G662)</f>
        <v>0</v>
      </c>
      <c r="H663" s="102"/>
      <c r="I663" s="128"/>
      <c r="J663" s="128"/>
      <c r="K663" s="128"/>
      <c r="L663" s="488"/>
      <c r="M663" s="597"/>
      <c r="N663" s="567"/>
      <c r="O663" s="567"/>
      <c r="P663" s="567"/>
      <c r="Q663" s="488"/>
      <c r="R663" s="567"/>
      <c r="S663" s="597"/>
      <c r="T663" s="488"/>
      <c r="U663" s="108"/>
      <c r="V663" s="101"/>
      <c r="W663" s="101"/>
    </row>
    <row r="664" spans="2:23" s="155" customFormat="1" ht="10.5" x14ac:dyDescent="0.25">
      <c r="B664" s="100"/>
      <c r="C664" s="101"/>
      <c r="D664" s="102"/>
      <c r="E664" s="103"/>
      <c r="F664" s="102"/>
      <c r="G664" s="101"/>
      <c r="H664" s="102"/>
      <c r="I664" s="713"/>
      <c r="J664" s="713"/>
      <c r="K664" s="713"/>
      <c r="L664" s="707"/>
      <c r="M664" s="598"/>
      <c r="N664" s="562"/>
      <c r="O664" s="562"/>
      <c r="P664" s="562"/>
      <c r="Q664" s="107"/>
      <c r="R664" s="107"/>
      <c r="S664" s="107"/>
      <c r="T664" s="107"/>
      <c r="U664" s="108"/>
      <c r="V664" s="101"/>
      <c r="W664" s="101"/>
    </row>
    <row r="665" spans="2:23" s="155" customFormat="1" ht="10.5" x14ac:dyDescent="0.25">
      <c r="B665" s="708" t="s">
        <v>345</v>
      </c>
      <c r="C665" s="705" t="s">
        <v>346</v>
      </c>
      <c r="D665" s="110"/>
      <c r="E665" s="705" t="s">
        <v>2</v>
      </c>
      <c r="F665" s="111"/>
      <c r="G665" s="705" t="s">
        <v>395</v>
      </c>
      <c r="H665" s="112"/>
      <c r="I665" s="710" t="s">
        <v>396</v>
      </c>
      <c r="J665" s="711"/>
      <c r="K665" s="711"/>
      <c r="L665" s="711"/>
      <c r="M665" s="711"/>
      <c r="N665" s="711"/>
      <c r="O665" s="711"/>
      <c r="P665" s="711"/>
      <c r="Q665" s="711"/>
      <c r="R665" s="711"/>
      <c r="S665" s="711"/>
      <c r="T665" s="712"/>
      <c r="U665" s="484"/>
      <c r="V665" s="705" t="s">
        <v>421</v>
      </c>
      <c r="W665" s="705" t="s">
        <v>411</v>
      </c>
    </row>
    <row r="666" spans="2:23" s="155" customFormat="1" ht="10.5" x14ac:dyDescent="0.25">
      <c r="B666" s="709"/>
      <c r="C666" s="706"/>
      <c r="D666" s="110"/>
      <c r="E666" s="706"/>
      <c r="F666" s="111"/>
      <c r="G666" s="706"/>
      <c r="H666" s="113"/>
      <c r="I666" s="114">
        <v>0</v>
      </c>
      <c r="J666" s="114">
        <v>0.1</v>
      </c>
      <c r="K666" s="114">
        <v>0.15</v>
      </c>
      <c r="L666" s="114">
        <v>0.2</v>
      </c>
      <c r="M666" s="114">
        <v>0.25</v>
      </c>
      <c r="N666" s="114">
        <v>0.3</v>
      </c>
      <c r="O666" s="114">
        <v>0.35</v>
      </c>
      <c r="P666" s="114">
        <v>0.4</v>
      </c>
      <c r="Q666" s="114">
        <v>0.5</v>
      </c>
      <c r="R666" s="114">
        <v>0.75</v>
      </c>
      <c r="S666" s="114">
        <v>0.85</v>
      </c>
      <c r="T666" s="114">
        <v>1</v>
      </c>
      <c r="U666" s="484"/>
      <c r="V666" s="706"/>
      <c r="W666" s="706"/>
    </row>
    <row r="667" spans="2:23" s="155" customFormat="1" ht="10.5" x14ac:dyDescent="0.25">
      <c r="B667" s="115" t="s">
        <v>545</v>
      </c>
      <c r="C667" s="116" t="s">
        <v>546</v>
      </c>
      <c r="D667" s="110"/>
      <c r="E667" s="116" t="s">
        <v>547</v>
      </c>
      <c r="F667" s="111"/>
      <c r="G667" s="116" t="s">
        <v>548</v>
      </c>
      <c r="H667" s="113"/>
      <c r="I667" s="116" t="s">
        <v>549</v>
      </c>
      <c r="J667" s="116" t="s">
        <v>557</v>
      </c>
      <c r="K667" s="116" t="s">
        <v>550</v>
      </c>
      <c r="L667" s="116" t="s">
        <v>559</v>
      </c>
      <c r="M667" s="116" t="s">
        <v>560</v>
      </c>
      <c r="N667" s="116" t="s">
        <v>561</v>
      </c>
      <c r="O667" s="116" t="s">
        <v>621</v>
      </c>
      <c r="P667" s="116" t="s">
        <v>622</v>
      </c>
      <c r="Q667" s="116" t="s">
        <v>623</v>
      </c>
      <c r="R667" s="116" t="s">
        <v>624</v>
      </c>
      <c r="S667" s="116" t="s">
        <v>625</v>
      </c>
      <c r="T667" s="116" t="s">
        <v>626</v>
      </c>
      <c r="U667" s="562"/>
      <c r="V667" s="116" t="s">
        <v>627</v>
      </c>
      <c r="W667" s="116" t="s">
        <v>628</v>
      </c>
    </row>
    <row r="668" spans="2:23" s="155" customFormat="1" ht="10.5" x14ac:dyDescent="0.25">
      <c r="B668" s="470" t="s">
        <v>459</v>
      </c>
      <c r="C668" s="316"/>
      <c r="D668" s="110"/>
      <c r="E668" s="316"/>
      <c r="F668" s="111"/>
      <c r="G668" s="317"/>
      <c r="H668" s="113"/>
      <c r="I668" s="317"/>
      <c r="J668" s="316"/>
      <c r="K668" s="316"/>
      <c r="L668" s="316"/>
      <c r="M668" s="316"/>
      <c r="N668" s="316"/>
      <c r="O668" s="316"/>
      <c r="P668" s="316"/>
      <c r="Q668" s="316"/>
      <c r="R668" s="316"/>
      <c r="S668" s="316"/>
      <c r="T668" s="316"/>
      <c r="U668" s="520"/>
      <c r="V668" s="317"/>
      <c r="W668" s="317"/>
    </row>
    <row r="669" spans="2:23" s="155" customFormat="1" ht="10.5" x14ac:dyDescent="0.25">
      <c r="B669" s="555" t="s">
        <v>355</v>
      </c>
      <c r="C669" s="556">
        <v>0.2</v>
      </c>
      <c r="D669" s="137"/>
      <c r="E669" s="88"/>
      <c r="F669" s="102"/>
      <c r="G669" s="95"/>
      <c r="H669" s="120"/>
      <c r="I669" s="121"/>
      <c r="J669" s="121"/>
      <c r="K669" s="121"/>
      <c r="L669" s="122"/>
      <c r="M669" s="122"/>
      <c r="N669" s="122"/>
      <c r="O669" s="122"/>
      <c r="P669" s="122"/>
      <c r="Q669" s="122"/>
      <c r="R669" s="122"/>
      <c r="S669" s="122"/>
      <c r="T669" s="122"/>
      <c r="U669" s="108"/>
      <c r="V669" s="123">
        <f>C669*E669</f>
        <v>0</v>
      </c>
      <c r="W669" s="123">
        <f>C669*G669+I669*$I$666+J669*$J$666+K669*$K$666+L669*$L$666+M669*$M$666+N669*$N$666+O669*$O$666+P669*$P$666+Q669*$Q$666+R669*$R$666+S669*$S$666+T669*$T$666</f>
        <v>0</v>
      </c>
    </row>
    <row r="670" spans="2:23" s="155" customFormat="1" ht="10.5" x14ac:dyDescent="0.25">
      <c r="B670" s="555" t="s">
        <v>356</v>
      </c>
      <c r="C670" s="557">
        <v>0.5</v>
      </c>
      <c r="D670" s="137"/>
      <c r="E670" s="86"/>
      <c r="F670" s="102"/>
      <c r="G670" s="93"/>
      <c r="H670" s="120"/>
      <c r="I670" s="139"/>
      <c r="J670" s="139"/>
      <c r="K670" s="139"/>
      <c r="L670" s="140"/>
      <c r="M670" s="140"/>
      <c r="N670" s="140"/>
      <c r="O670" s="140"/>
      <c r="P670" s="140"/>
      <c r="Q670" s="140"/>
      <c r="R670" s="140"/>
      <c r="S670" s="140"/>
      <c r="T670" s="140"/>
      <c r="U670" s="108"/>
      <c r="V670" s="123">
        <f t="shared" ref="V670:V677" si="77">C670*E670</f>
        <v>0</v>
      </c>
      <c r="W670" s="123">
        <f t="shared" ref="W670:W681" si="78">C670*G670+I670*$I$666+J670*$J$666+K670*$K$666+L670*$L$666+M670*$M$666+N670*$N$666+O670*$O$666+P670*$P$666+Q670*$Q$666+R670*$R$666+S670*$S$666+T670*$T$666</f>
        <v>0</v>
      </c>
    </row>
    <row r="671" spans="2:23" s="155" customFormat="1" ht="10.5" x14ac:dyDescent="0.25">
      <c r="B671" s="555" t="s">
        <v>357</v>
      </c>
      <c r="C671" s="560">
        <v>1</v>
      </c>
      <c r="D671" s="137"/>
      <c r="E671" s="86"/>
      <c r="F671" s="102"/>
      <c r="G671" s="93"/>
      <c r="H671" s="120"/>
      <c r="I671" s="139"/>
      <c r="J671" s="139"/>
      <c r="K671" s="139"/>
      <c r="L671" s="140"/>
      <c r="M671" s="140"/>
      <c r="N671" s="140"/>
      <c r="O671" s="140"/>
      <c r="P671" s="140"/>
      <c r="Q671" s="140"/>
      <c r="R671" s="140"/>
      <c r="S671" s="140"/>
      <c r="T671" s="140"/>
      <c r="U671" s="108"/>
      <c r="V671" s="123">
        <f t="shared" si="77"/>
        <v>0</v>
      </c>
      <c r="W671" s="123">
        <f t="shared" si="78"/>
        <v>0</v>
      </c>
    </row>
    <row r="672" spans="2:23" s="155" customFormat="1" ht="10.5" x14ac:dyDescent="0.25">
      <c r="B672" s="555" t="s">
        <v>358</v>
      </c>
      <c r="C672" s="560">
        <v>1.5</v>
      </c>
      <c r="D672" s="137"/>
      <c r="E672" s="88"/>
      <c r="F672" s="102"/>
      <c r="G672" s="95"/>
      <c r="H672" s="120"/>
      <c r="I672" s="121"/>
      <c r="J672" s="121"/>
      <c r="K672" s="121"/>
      <c r="L672" s="122"/>
      <c r="M672" s="122"/>
      <c r="N672" s="122"/>
      <c r="O672" s="122"/>
      <c r="P672" s="122"/>
      <c r="Q672" s="122"/>
      <c r="R672" s="122"/>
      <c r="S672" s="122"/>
      <c r="T672" s="122"/>
      <c r="U672" s="108"/>
      <c r="V672" s="123">
        <f t="shared" si="77"/>
        <v>0</v>
      </c>
      <c r="W672" s="123">
        <f t="shared" si="78"/>
        <v>0</v>
      </c>
    </row>
    <row r="673" spans="1:23" s="155" customFormat="1" ht="10.5" x14ac:dyDescent="0.25">
      <c r="B673" s="555" t="s">
        <v>368</v>
      </c>
      <c r="C673" s="556">
        <v>0.2</v>
      </c>
      <c r="D673" s="137"/>
      <c r="E673" s="88"/>
      <c r="F673" s="102"/>
      <c r="G673" s="95"/>
      <c r="H673" s="120"/>
      <c r="I673" s="121"/>
      <c r="J673" s="121"/>
      <c r="K673" s="121"/>
      <c r="L673" s="122"/>
      <c r="M673" s="122"/>
      <c r="N673" s="122"/>
      <c r="O673" s="122"/>
      <c r="P673" s="122"/>
      <c r="Q673" s="122"/>
      <c r="R673" s="122"/>
      <c r="S673" s="122"/>
      <c r="T673" s="122"/>
      <c r="U673" s="108"/>
      <c r="V673" s="123">
        <f t="shared" si="77"/>
        <v>0</v>
      </c>
      <c r="W673" s="123">
        <f t="shared" si="78"/>
        <v>0</v>
      </c>
    </row>
    <row r="674" spans="1:23" s="155" customFormat="1" ht="10.5" x14ac:dyDescent="0.25">
      <c r="B674" s="558" t="s">
        <v>441</v>
      </c>
      <c r="C674" s="587">
        <v>0.3</v>
      </c>
      <c r="D674" s="137"/>
      <c r="E674" s="88"/>
      <c r="F674" s="102"/>
      <c r="G674" s="95"/>
      <c r="H674" s="120"/>
      <c r="I674" s="121"/>
      <c r="J674" s="121"/>
      <c r="K674" s="121"/>
      <c r="L674" s="122"/>
      <c r="M674" s="122"/>
      <c r="N674" s="122"/>
      <c r="O674" s="122"/>
      <c r="P674" s="122"/>
      <c r="Q674" s="122"/>
      <c r="R674" s="122"/>
      <c r="S674" s="122"/>
      <c r="T674" s="122"/>
      <c r="U674" s="108"/>
      <c r="V674" s="123">
        <f t="shared" si="77"/>
        <v>0</v>
      </c>
      <c r="W674" s="123">
        <f>C674*G674+I674*$I$666+J674*$J$666+K674*$K$666+L674*$L$666+M674*$M$666+N674*$N$666+O674*$O$666+P674*$P$666+Q674*$Q$666+R674*$R$666+S674*$S$666+T674*$T$666</f>
        <v>0</v>
      </c>
    </row>
    <row r="675" spans="1:23" s="155" customFormat="1" ht="10.5" x14ac:dyDescent="0.25">
      <c r="B675" s="473" t="s">
        <v>370</v>
      </c>
      <c r="C675" s="138">
        <v>0.5</v>
      </c>
      <c r="D675" s="137"/>
      <c r="E675" s="86"/>
      <c r="F675" s="102"/>
      <c r="G675" s="93"/>
      <c r="H675" s="120"/>
      <c r="I675" s="139"/>
      <c r="J675" s="139"/>
      <c r="K675" s="139"/>
      <c r="L675" s="140"/>
      <c r="M675" s="140"/>
      <c r="N675" s="140"/>
      <c r="O675" s="140"/>
      <c r="P675" s="140"/>
      <c r="Q675" s="140"/>
      <c r="R675" s="140"/>
      <c r="S675" s="140"/>
      <c r="T675" s="140"/>
      <c r="U675" s="108"/>
      <c r="V675" s="123">
        <f t="shared" si="77"/>
        <v>0</v>
      </c>
      <c r="W675" s="123">
        <f t="shared" si="78"/>
        <v>0</v>
      </c>
    </row>
    <row r="676" spans="1:23" s="155" customFormat="1" ht="10.5" x14ac:dyDescent="0.25">
      <c r="B676" s="472" t="s">
        <v>371</v>
      </c>
      <c r="C676" s="141">
        <v>1</v>
      </c>
      <c r="D676" s="137"/>
      <c r="E676" s="88"/>
      <c r="F676" s="102"/>
      <c r="G676" s="95"/>
      <c r="H676" s="120"/>
      <c r="I676" s="121"/>
      <c r="J676" s="121"/>
      <c r="K676" s="121"/>
      <c r="L676" s="122"/>
      <c r="M676" s="122"/>
      <c r="N676" s="122"/>
      <c r="O676" s="122"/>
      <c r="P676" s="122"/>
      <c r="Q676" s="122"/>
      <c r="R676" s="122"/>
      <c r="S676" s="122"/>
      <c r="T676" s="122"/>
      <c r="U676" s="108"/>
      <c r="V676" s="123">
        <f t="shared" si="77"/>
        <v>0</v>
      </c>
      <c r="W676" s="123">
        <f t="shared" si="78"/>
        <v>0</v>
      </c>
    </row>
    <row r="677" spans="1:23" s="155" customFormat="1" ht="10.5" x14ac:dyDescent="0.25">
      <c r="B677" s="472" t="s">
        <v>351</v>
      </c>
      <c r="C677" s="141">
        <v>1.5</v>
      </c>
      <c r="D677" s="137"/>
      <c r="E677" s="88"/>
      <c r="F677" s="102"/>
      <c r="G677" s="95"/>
      <c r="H677" s="120"/>
      <c r="I677" s="121"/>
      <c r="J677" s="121"/>
      <c r="K677" s="121"/>
      <c r="L677" s="122"/>
      <c r="M677" s="122"/>
      <c r="N677" s="122"/>
      <c r="O677" s="122"/>
      <c r="P677" s="122"/>
      <c r="Q677" s="122"/>
      <c r="R677" s="122"/>
      <c r="S677" s="122"/>
      <c r="T677" s="122"/>
      <c r="U677" s="108"/>
      <c r="V677" s="123">
        <f t="shared" si="77"/>
        <v>0</v>
      </c>
      <c r="W677" s="123">
        <f t="shared" si="78"/>
        <v>0</v>
      </c>
    </row>
    <row r="678" spans="1:23" s="155" customFormat="1" ht="10.5" x14ac:dyDescent="0.25">
      <c r="B678" s="470" t="s">
        <v>352</v>
      </c>
      <c r="C678" s="316"/>
      <c r="D678" s="137"/>
      <c r="E678" s="316"/>
      <c r="F678" s="102"/>
      <c r="G678" s="317"/>
      <c r="H678" s="120"/>
      <c r="I678" s="317"/>
      <c r="J678" s="316"/>
      <c r="K678" s="316"/>
      <c r="L678" s="316"/>
      <c r="M678" s="316"/>
      <c r="N678" s="316"/>
      <c r="O678" s="316"/>
      <c r="P678" s="316"/>
      <c r="Q678" s="316"/>
      <c r="R678" s="316"/>
      <c r="S678" s="316"/>
      <c r="T678" s="316"/>
      <c r="U678" s="108"/>
      <c r="V678" s="317"/>
      <c r="W678" s="317"/>
    </row>
    <row r="679" spans="1:23" s="155" customFormat="1" ht="10.5" x14ac:dyDescent="0.25">
      <c r="B679" s="473" t="s">
        <v>460</v>
      </c>
      <c r="C679" s="463">
        <v>0.4</v>
      </c>
      <c r="D679" s="137"/>
      <c r="E679" s="88"/>
      <c r="F679" s="102"/>
      <c r="G679" s="95"/>
      <c r="H679" s="120"/>
      <c r="I679" s="121"/>
      <c r="J679" s="121"/>
      <c r="K679" s="121"/>
      <c r="L679" s="122"/>
      <c r="M679" s="122"/>
      <c r="N679" s="122"/>
      <c r="O679" s="122"/>
      <c r="P679" s="122"/>
      <c r="Q679" s="122"/>
      <c r="R679" s="122"/>
      <c r="S679" s="122"/>
      <c r="T679" s="122"/>
      <c r="U679" s="108"/>
      <c r="V679" s="123">
        <f t="shared" ref="V679:V681" si="79">C679*E679</f>
        <v>0</v>
      </c>
      <c r="W679" s="123">
        <f t="shared" si="78"/>
        <v>0</v>
      </c>
    </row>
    <row r="680" spans="1:23" s="155" customFormat="1" ht="10.5" x14ac:dyDescent="0.25">
      <c r="B680" s="473" t="s">
        <v>461</v>
      </c>
      <c r="C680" s="463">
        <v>0.75</v>
      </c>
      <c r="D680" s="137"/>
      <c r="E680" s="88"/>
      <c r="F680" s="102"/>
      <c r="G680" s="95"/>
      <c r="H680" s="120"/>
      <c r="I680" s="121"/>
      <c r="J680" s="121"/>
      <c r="K680" s="121"/>
      <c r="L680" s="122"/>
      <c r="M680" s="122"/>
      <c r="N680" s="122"/>
      <c r="O680" s="122"/>
      <c r="P680" s="122"/>
      <c r="Q680" s="122"/>
      <c r="R680" s="122"/>
      <c r="S680" s="122"/>
      <c r="T680" s="122"/>
      <c r="U680" s="108"/>
      <c r="V680" s="123">
        <f t="shared" si="79"/>
        <v>0</v>
      </c>
      <c r="W680" s="123">
        <f t="shared" si="78"/>
        <v>0</v>
      </c>
    </row>
    <row r="681" spans="1:23" s="155" customFormat="1" ht="10.5" x14ac:dyDescent="0.25">
      <c r="B681" s="473" t="s">
        <v>462</v>
      </c>
      <c r="C681" s="463">
        <v>1.5</v>
      </c>
      <c r="D681" s="137"/>
      <c r="E681" s="88"/>
      <c r="F681" s="102"/>
      <c r="G681" s="95"/>
      <c r="H681" s="120"/>
      <c r="I681" s="121"/>
      <c r="J681" s="121"/>
      <c r="K681" s="121"/>
      <c r="L681" s="122"/>
      <c r="M681" s="122"/>
      <c r="N681" s="122"/>
      <c r="O681" s="122"/>
      <c r="P681" s="122"/>
      <c r="Q681" s="122"/>
      <c r="R681" s="122"/>
      <c r="S681" s="122"/>
      <c r="T681" s="122"/>
      <c r="U681" s="108"/>
      <c r="V681" s="123">
        <f t="shared" si="79"/>
        <v>0</v>
      </c>
      <c r="W681" s="123">
        <f t="shared" si="78"/>
        <v>0</v>
      </c>
    </row>
    <row r="682" spans="1:23" s="155" customFormat="1" ht="10.5" x14ac:dyDescent="0.25">
      <c r="B682" s="124"/>
      <c r="C682" s="125"/>
      <c r="D682" s="126"/>
      <c r="E682" s="127"/>
      <c r="F682" s="102"/>
      <c r="G682" s="125"/>
      <c r="H682" s="102"/>
      <c r="I682" s="128"/>
      <c r="J682" s="128"/>
      <c r="K682" s="128"/>
      <c r="L682" s="519"/>
      <c r="M682" s="597"/>
      <c r="N682" s="567"/>
      <c r="O682" s="567"/>
      <c r="P682" s="567"/>
      <c r="Q682" s="519"/>
      <c r="R682" s="567"/>
      <c r="S682" s="597"/>
      <c r="T682" s="519"/>
      <c r="U682" s="108"/>
      <c r="V682" s="101"/>
      <c r="W682" s="101"/>
    </row>
    <row r="683" spans="1:23" s="155" customFormat="1" ht="10.5" x14ac:dyDescent="0.25">
      <c r="B683" s="129" t="s">
        <v>349</v>
      </c>
      <c r="C683" s="185" t="s">
        <v>53</v>
      </c>
      <c r="D683" s="131"/>
      <c r="E683" s="85">
        <f>SUM(V669:V677,V679:V681)</f>
        <v>0</v>
      </c>
      <c r="F683" s="111"/>
      <c r="G683" s="132"/>
      <c r="H683" s="111"/>
      <c r="I683" s="133"/>
      <c r="J683" s="133"/>
      <c r="K683" s="133"/>
      <c r="L683" s="107"/>
      <c r="M683" s="107"/>
      <c r="N683" s="107"/>
      <c r="O683" s="107"/>
      <c r="P683" s="107"/>
      <c r="Q683" s="107"/>
      <c r="R683" s="107"/>
      <c r="S683" s="107"/>
      <c r="T683" s="107"/>
      <c r="U683" s="520"/>
      <c r="V683" s="134"/>
      <c r="W683" s="134"/>
    </row>
    <row r="684" spans="1:23" s="155" customFormat="1" ht="10.5" x14ac:dyDescent="0.25">
      <c r="B684" s="129" t="s">
        <v>350</v>
      </c>
      <c r="C684" s="185" t="s">
        <v>54</v>
      </c>
      <c r="D684" s="131"/>
      <c r="E684" s="85">
        <f>SUM(W669:W677,W679:W681)</f>
        <v>0</v>
      </c>
      <c r="F684" s="111"/>
      <c r="G684" s="132"/>
      <c r="H684" s="111"/>
      <c r="I684" s="133"/>
      <c r="J684" s="133"/>
      <c r="K684" s="133"/>
      <c r="L684" s="107"/>
      <c r="M684" s="107"/>
      <c r="N684" s="107"/>
      <c r="O684" s="107"/>
      <c r="P684" s="107"/>
      <c r="Q684" s="107"/>
      <c r="R684" s="107"/>
      <c r="S684" s="107"/>
      <c r="T684" s="107"/>
      <c r="U684" s="520"/>
      <c r="V684" s="134"/>
      <c r="W684" s="134"/>
    </row>
    <row r="685" spans="1:23" s="155" customFormat="1" ht="10.5" x14ac:dyDescent="0.25">
      <c r="B685" s="147"/>
      <c r="C685" s="91"/>
      <c r="D685" s="131"/>
      <c r="E685" s="149"/>
      <c r="F685" s="131"/>
      <c r="G685" s="91"/>
      <c r="H685" s="131"/>
      <c r="I685" s="156"/>
      <c r="J685" s="156"/>
      <c r="K685" s="156"/>
      <c r="L685" s="157"/>
      <c r="M685" s="157"/>
      <c r="N685" s="157"/>
      <c r="O685" s="157"/>
      <c r="P685" s="157"/>
      <c r="Q685" s="157"/>
      <c r="R685" s="157"/>
      <c r="S685" s="157"/>
      <c r="T685" s="157"/>
      <c r="U685" s="158"/>
      <c r="V685" s="91"/>
      <c r="W685" s="91"/>
    </row>
    <row r="686" spans="1:23" s="155" customFormat="1" ht="10.5" x14ac:dyDescent="0.25">
      <c r="B686" s="147"/>
      <c r="C686" s="91"/>
      <c r="D686" s="131"/>
      <c r="E686" s="149"/>
      <c r="F686" s="131"/>
      <c r="G686" s="91"/>
      <c r="H686" s="131"/>
      <c r="I686" s="156"/>
      <c r="J686" s="156"/>
      <c r="K686" s="156"/>
      <c r="L686" s="157"/>
      <c r="M686" s="157"/>
      <c r="N686" s="157"/>
      <c r="O686" s="157"/>
      <c r="P686" s="157"/>
      <c r="Q686" s="157"/>
      <c r="R686" s="157"/>
      <c r="S686" s="157"/>
      <c r="T686" s="157"/>
      <c r="U686" s="158"/>
      <c r="V686" s="91"/>
      <c r="W686" s="91"/>
    </row>
    <row r="687" spans="1:23" s="82" customFormat="1" ht="15" customHeight="1" x14ac:dyDescent="0.3">
      <c r="A687" s="81"/>
      <c r="B687" s="422" t="s">
        <v>604</v>
      </c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</row>
    <row r="688" spans="1:23" s="82" customFormat="1" ht="7.5" customHeight="1" x14ac:dyDescent="0.25">
      <c r="A688" s="81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</row>
    <row r="689" spans="2:23" ht="22.5" customHeight="1" x14ac:dyDescent="0.25">
      <c r="B689" s="176"/>
      <c r="C689" s="177" t="s">
        <v>338</v>
      </c>
      <c r="D689" s="102"/>
      <c r="E689" s="103"/>
      <c r="F689" s="102"/>
      <c r="G689" s="101"/>
      <c r="H689" s="102"/>
      <c r="I689" s="281"/>
      <c r="J689" s="562"/>
      <c r="K689" s="562"/>
      <c r="L689" s="281"/>
      <c r="M689" s="598"/>
      <c r="N689" s="562"/>
      <c r="O689" s="562"/>
      <c r="P689" s="562"/>
      <c r="Q689" s="107"/>
      <c r="R689" s="107"/>
      <c r="S689" s="107"/>
      <c r="T689" s="107"/>
      <c r="U689" s="108"/>
      <c r="V689" s="101"/>
      <c r="W689" s="101"/>
    </row>
    <row r="690" spans="2:23" ht="10.5" x14ac:dyDescent="0.25">
      <c r="B690" s="176"/>
      <c r="C690" s="105" t="s">
        <v>539</v>
      </c>
      <c r="D690" s="102"/>
      <c r="E690" s="103"/>
      <c r="F690" s="102"/>
      <c r="G690" s="101"/>
      <c r="H690" s="102"/>
      <c r="I690" s="281"/>
      <c r="J690" s="562"/>
      <c r="K690" s="562"/>
      <c r="L690" s="281"/>
      <c r="M690" s="598"/>
      <c r="N690" s="562"/>
      <c r="O690" s="562"/>
      <c r="P690" s="562"/>
      <c r="Q690" s="107"/>
      <c r="R690" s="107"/>
      <c r="S690" s="107"/>
      <c r="T690" s="107"/>
      <c r="U690" s="108"/>
      <c r="V690" s="101"/>
      <c r="W690" s="101"/>
    </row>
    <row r="691" spans="2:23" ht="10.5" x14ac:dyDescent="0.25">
      <c r="B691" s="106" t="s">
        <v>362</v>
      </c>
      <c r="C691" s="92">
        <f>'Individu Form 2D ATMR Kredit'!H145</f>
        <v>0</v>
      </c>
      <c r="D691" s="102"/>
      <c r="E691" s="150"/>
      <c r="F691" s="102"/>
      <c r="G691" s="101"/>
      <c r="H691" s="102"/>
      <c r="I691" s="128"/>
      <c r="J691" s="128"/>
      <c r="K691" s="128"/>
      <c r="L691" s="280"/>
      <c r="M691" s="597"/>
      <c r="N691" s="567"/>
      <c r="O691" s="567"/>
      <c r="P691" s="567"/>
      <c r="Q691" s="280"/>
      <c r="R691" s="567"/>
      <c r="S691" s="597"/>
      <c r="T691" s="280"/>
      <c r="U691" s="108"/>
      <c r="V691" s="101"/>
      <c r="W691" s="101"/>
    </row>
    <row r="692" spans="2:23" s="82" customFormat="1" ht="9.9" customHeight="1" x14ac:dyDescent="0.25">
      <c r="B692" s="204"/>
      <c r="C692" s="182"/>
      <c r="D692" s="178"/>
      <c r="E692" s="180"/>
      <c r="F692" s="178"/>
      <c r="G692" s="179"/>
      <c r="H692" s="178"/>
      <c r="I692" s="205"/>
      <c r="J692" s="205"/>
      <c r="K692" s="205"/>
      <c r="L692" s="279"/>
      <c r="M692" s="596"/>
      <c r="N692" s="568"/>
      <c r="O692" s="568"/>
      <c r="P692" s="568"/>
      <c r="Q692" s="279"/>
      <c r="R692" s="568"/>
      <c r="S692" s="596"/>
      <c r="T692" s="279"/>
      <c r="U692" s="206"/>
      <c r="V692" s="179"/>
      <c r="W692" s="179"/>
    </row>
    <row r="693" spans="2:23" s="155" customFormat="1" ht="21" x14ac:dyDescent="0.25">
      <c r="B693" s="183" t="s">
        <v>397</v>
      </c>
      <c r="C693" s="184" t="s">
        <v>338</v>
      </c>
      <c r="D693" s="131"/>
      <c r="E693" s="185" t="s">
        <v>361</v>
      </c>
      <c r="F693" s="131"/>
      <c r="G693" s="268" t="s">
        <v>2</v>
      </c>
      <c r="H693" s="131"/>
      <c r="I693" s="156"/>
      <c r="J693" s="156"/>
      <c r="K693" s="156"/>
      <c r="L693" s="157"/>
      <c r="M693" s="157"/>
      <c r="N693" s="157"/>
      <c r="O693" s="157"/>
      <c r="P693" s="157"/>
      <c r="Q693" s="157"/>
      <c r="R693" s="157"/>
      <c r="S693" s="157"/>
      <c r="T693" s="157"/>
      <c r="U693" s="158"/>
      <c r="V693" s="91"/>
      <c r="W693" s="91"/>
    </row>
    <row r="694" spans="2:23" s="188" customFormat="1" ht="10.5" x14ac:dyDescent="0.25">
      <c r="B694" s="186" t="s">
        <v>540</v>
      </c>
      <c r="C694" s="187" t="s">
        <v>541</v>
      </c>
      <c r="D694" s="158"/>
      <c r="E694" s="130" t="s">
        <v>542</v>
      </c>
      <c r="F694" s="158"/>
      <c r="G694" s="130" t="s">
        <v>544</v>
      </c>
      <c r="H694" s="158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8"/>
      <c r="V694" s="91"/>
      <c r="W694" s="91"/>
    </row>
    <row r="695" spans="2:23" ht="10.5" x14ac:dyDescent="0.25">
      <c r="B695" s="165" t="s">
        <v>490</v>
      </c>
      <c r="C695" s="94"/>
      <c r="D695" s="102"/>
      <c r="E695" s="141">
        <v>0.1</v>
      </c>
      <c r="F695" s="102"/>
      <c r="G695" s="189">
        <f>E695*C695</f>
        <v>0</v>
      </c>
      <c r="H695" s="102"/>
      <c r="I695" s="128"/>
      <c r="J695" s="128"/>
      <c r="K695" s="128"/>
      <c r="L695" s="280"/>
      <c r="M695" s="597"/>
      <c r="N695" s="567"/>
      <c r="O695" s="567"/>
      <c r="P695" s="567"/>
      <c r="Q695" s="280"/>
      <c r="R695" s="567"/>
      <c r="S695" s="597"/>
      <c r="T695" s="280"/>
      <c r="U695" s="108"/>
      <c r="V695" s="101"/>
      <c r="W695" s="101"/>
    </row>
    <row r="696" spans="2:23" ht="10.5" x14ac:dyDescent="0.25">
      <c r="B696" s="165" t="s">
        <v>492</v>
      </c>
      <c r="C696" s="94"/>
      <c r="D696" s="102"/>
      <c r="E696" s="141">
        <v>0.4</v>
      </c>
      <c r="F696" s="102"/>
      <c r="G696" s="189">
        <f>E696*C696</f>
        <v>0</v>
      </c>
      <c r="H696" s="102"/>
      <c r="I696" s="128"/>
      <c r="J696" s="128"/>
      <c r="K696" s="128"/>
      <c r="L696" s="280"/>
      <c r="M696" s="597"/>
      <c r="N696" s="567"/>
      <c r="O696" s="567"/>
      <c r="P696" s="567"/>
      <c r="Q696" s="280"/>
      <c r="R696" s="567"/>
      <c r="S696" s="597"/>
      <c r="T696" s="280"/>
      <c r="U696" s="108"/>
      <c r="V696" s="101"/>
      <c r="W696" s="101"/>
    </row>
    <row r="697" spans="2:23" ht="10.5" x14ac:dyDescent="0.25">
      <c r="B697" s="100"/>
      <c r="C697" s="199"/>
      <c r="D697" s="102"/>
      <c r="E697" s="114" t="s">
        <v>52</v>
      </c>
      <c r="F697" s="102"/>
      <c r="G697" s="96">
        <f>SUM(G695:G696)</f>
        <v>0</v>
      </c>
      <c r="H697" s="102"/>
      <c r="I697" s="128"/>
      <c r="J697" s="128"/>
      <c r="K697" s="128"/>
      <c r="L697" s="280"/>
      <c r="M697" s="597"/>
      <c r="N697" s="567"/>
      <c r="O697" s="567"/>
      <c r="P697" s="567"/>
      <c r="Q697" s="280"/>
      <c r="R697" s="567"/>
      <c r="S697" s="597"/>
      <c r="T697" s="280"/>
      <c r="U697" s="108"/>
      <c r="V697" s="101"/>
      <c r="W697" s="101"/>
    </row>
    <row r="698" spans="2:23" ht="9.9" customHeight="1" x14ac:dyDescent="0.25">
      <c r="B698" s="100"/>
      <c r="C698" s="101"/>
      <c r="D698" s="102"/>
      <c r="E698" s="103"/>
      <c r="F698" s="102"/>
      <c r="G698" s="101"/>
      <c r="H698" s="102"/>
      <c r="I698" s="713"/>
      <c r="J698" s="713"/>
      <c r="K698" s="713"/>
      <c r="L698" s="707"/>
      <c r="M698" s="598"/>
      <c r="N698" s="562"/>
      <c r="O698" s="562"/>
      <c r="P698" s="562"/>
      <c r="Q698" s="107"/>
      <c r="R698" s="107"/>
      <c r="S698" s="107"/>
      <c r="T698" s="107"/>
      <c r="U698" s="108"/>
      <c r="V698" s="101"/>
      <c r="W698" s="101"/>
    </row>
    <row r="699" spans="2:23" s="109" customFormat="1" ht="22.5" customHeight="1" x14ac:dyDescent="0.25">
      <c r="B699" s="708" t="s">
        <v>345</v>
      </c>
      <c r="C699" s="705" t="s">
        <v>346</v>
      </c>
      <c r="D699" s="110"/>
      <c r="E699" s="705" t="s">
        <v>2</v>
      </c>
      <c r="F699" s="111"/>
      <c r="G699" s="705" t="s">
        <v>395</v>
      </c>
      <c r="H699" s="112"/>
      <c r="I699" s="710" t="s">
        <v>396</v>
      </c>
      <c r="J699" s="711"/>
      <c r="K699" s="711"/>
      <c r="L699" s="711"/>
      <c r="M699" s="711"/>
      <c r="N699" s="711"/>
      <c r="O699" s="711"/>
      <c r="P699" s="711"/>
      <c r="Q699" s="711"/>
      <c r="R699" s="711"/>
      <c r="S699" s="711"/>
      <c r="T699" s="712"/>
      <c r="U699" s="281"/>
      <c r="V699" s="705" t="s">
        <v>421</v>
      </c>
      <c r="W699" s="705" t="s">
        <v>411</v>
      </c>
    </row>
    <row r="700" spans="2:23" s="109" customFormat="1" ht="10.5" x14ac:dyDescent="0.25">
      <c r="B700" s="709"/>
      <c r="C700" s="706"/>
      <c r="D700" s="110"/>
      <c r="E700" s="706"/>
      <c r="F700" s="111"/>
      <c r="G700" s="706"/>
      <c r="H700" s="113"/>
      <c r="I700" s="114">
        <v>0</v>
      </c>
      <c r="J700" s="114">
        <v>0.1</v>
      </c>
      <c r="K700" s="114">
        <v>0.15</v>
      </c>
      <c r="L700" s="114">
        <v>0.2</v>
      </c>
      <c r="M700" s="114">
        <v>0.25</v>
      </c>
      <c r="N700" s="114">
        <v>0.3</v>
      </c>
      <c r="O700" s="114">
        <v>0.35</v>
      </c>
      <c r="P700" s="114">
        <v>0.4</v>
      </c>
      <c r="Q700" s="114">
        <v>0.5</v>
      </c>
      <c r="R700" s="114">
        <v>0.75</v>
      </c>
      <c r="S700" s="114">
        <v>0.85</v>
      </c>
      <c r="T700" s="114">
        <v>1</v>
      </c>
      <c r="U700" s="281"/>
      <c r="V700" s="706"/>
      <c r="W700" s="706"/>
    </row>
    <row r="701" spans="2:23" s="109" customFormat="1" ht="10.5" x14ac:dyDescent="0.25">
      <c r="B701" s="115" t="s">
        <v>545</v>
      </c>
      <c r="C701" s="116" t="s">
        <v>546</v>
      </c>
      <c r="D701" s="110"/>
      <c r="E701" s="116" t="s">
        <v>547</v>
      </c>
      <c r="F701" s="111"/>
      <c r="G701" s="116" t="s">
        <v>548</v>
      </c>
      <c r="H701" s="113"/>
      <c r="I701" s="116" t="s">
        <v>549</v>
      </c>
      <c r="J701" s="116" t="s">
        <v>557</v>
      </c>
      <c r="K701" s="116" t="s">
        <v>550</v>
      </c>
      <c r="L701" s="116" t="s">
        <v>559</v>
      </c>
      <c r="M701" s="116" t="s">
        <v>560</v>
      </c>
      <c r="N701" s="116" t="s">
        <v>561</v>
      </c>
      <c r="O701" s="116" t="s">
        <v>621</v>
      </c>
      <c r="P701" s="116" t="s">
        <v>622</v>
      </c>
      <c r="Q701" s="116" t="s">
        <v>623</v>
      </c>
      <c r="R701" s="116" t="s">
        <v>624</v>
      </c>
      <c r="S701" s="116" t="s">
        <v>625</v>
      </c>
      <c r="T701" s="116" t="s">
        <v>626</v>
      </c>
      <c r="U701" s="562"/>
      <c r="V701" s="116" t="s">
        <v>627</v>
      </c>
      <c r="W701" s="116" t="s">
        <v>628</v>
      </c>
    </row>
    <row r="702" spans="2:23" s="109" customFormat="1" ht="10.5" x14ac:dyDescent="0.25">
      <c r="B702" s="461" t="s">
        <v>439</v>
      </c>
      <c r="C702" s="316"/>
      <c r="D702" s="137"/>
      <c r="E702" s="316"/>
      <c r="F702" s="102"/>
      <c r="G702" s="317"/>
      <c r="H702" s="120"/>
      <c r="I702" s="317"/>
      <c r="J702" s="316"/>
      <c r="K702" s="316"/>
      <c r="L702" s="316"/>
      <c r="M702" s="316"/>
      <c r="N702" s="316"/>
      <c r="O702" s="316"/>
      <c r="P702" s="316"/>
      <c r="Q702" s="316"/>
      <c r="R702" s="316"/>
      <c r="S702" s="316"/>
      <c r="T702" s="316"/>
      <c r="U702" s="108"/>
      <c r="V702" s="317"/>
      <c r="W702" s="317"/>
    </row>
    <row r="703" spans="2:23" s="109" customFormat="1" ht="10.5" x14ac:dyDescent="0.25">
      <c r="B703" s="462" t="s">
        <v>432</v>
      </c>
      <c r="C703" s="463">
        <v>0.3</v>
      </c>
      <c r="D703" s="110"/>
      <c r="E703" s="86"/>
      <c r="F703" s="111"/>
      <c r="G703" s="86"/>
      <c r="H703" s="113"/>
      <c r="I703" s="139"/>
      <c r="J703" s="139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520"/>
      <c r="V703" s="123">
        <f t="shared" ref="V703:V709" si="80">C703*E703</f>
        <v>0</v>
      </c>
      <c r="W703" s="123">
        <f>C703*G703+I703*$I$700+J703*$J$700+K703*$K$700+L703*$L$700+M703*$M$700+N703*$N$700+O703*$O$700+P703*$P$700+Q703*$Q$700+R703*$R$700+S703*$S$700+T703*$T$700</f>
        <v>0</v>
      </c>
    </row>
    <row r="704" spans="2:23" s="109" customFormat="1" ht="10.5" x14ac:dyDescent="0.25">
      <c r="B704" s="455" t="s">
        <v>433</v>
      </c>
      <c r="C704" s="463">
        <v>0.35</v>
      </c>
      <c r="D704" s="110"/>
      <c r="E704" s="86"/>
      <c r="F704" s="111"/>
      <c r="G704" s="86"/>
      <c r="H704" s="113"/>
      <c r="I704" s="139"/>
      <c r="J704" s="139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520"/>
      <c r="V704" s="123">
        <f t="shared" si="80"/>
        <v>0</v>
      </c>
      <c r="W704" s="123">
        <f t="shared" ref="W704:W709" si="81">C704*G704+I704*$I$700+J704*$J$700+K704*$K$700+L704*$L$700+M704*$M$700+N704*$N$700+O704*$O$700+P704*$P$700+Q704*$Q$700+R704*$R$700+S704*$S$700+T704*$T$700</f>
        <v>0</v>
      </c>
    </row>
    <row r="705" spans="2:23" s="109" customFormat="1" ht="10.5" x14ac:dyDescent="0.25">
      <c r="B705" s="455" t="s">
        <v>434</v>
      </c>
      <c r="C705" s="463">
        <v>0.45</v>
      </c>
      <c r="D705" s="110"/>
      <c r="E705" s="86"/>
      <c r="F705" s="111"/>
      <c r="G705" s="86"/>
      <c r="H705" s="113"/>
      <c r="I705" s="139"/>
      <c r="J705" s="139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520"/>
      <c r="V705" s="123">
        <f t="shared" si="80"/>
        <v>0</v>
      </c>
      <c r="W705" s="123">
        <f t="shared" si="81"/>
        <v>0</v>
      </c>
    </row>
    <row r="706" spans="2:23" s="109" customFormat="1" ht="10.5" x14ac:dyDescent="0.25">
      <c r="B706" s="455" t="s">
        <v>435</v>
      </c>
      <c r="C706" s="463">
        <v>0.6</v>
      </c>
      <c r="D706" s="110"/>
      <c r="E706" s="86"/>
      <c r="F706" s="111"/>
      <c r="G706" s="86"/>
      <c r="H706" s="113"/>
      <c r="I706" s="139"/>
      <c r="J706" s="139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520"/>
      <c r="V706" s="123">
        <f t="shared" si="80"/>
        <v>0</v>
      </c>
      <c r="W706" s="123">
        <f t="shared" si="81"/>
        <v>0</v>
      </c>
    </row>
    <row r="707" spans="2:23" s="109" customFormat="1" ht="10.5" x14ac:dyDescent="0.25">
      <c r="B707" s="455" t="s">
        <v>436</v>
      </c>
      <c r="C707" s="463">
        <v>0.75</v>
      </c>
      <c r="D707" s="110"/>
      <c r="E707" s="86"/>
      <c r="F707" s="111"/>
      <c r="G707" s="86"/>
      <c r="H707" s="113"/>
      <c r="I707" s="139"/>
      <c r="J707" s="139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520"/>
      <c r="V707" s="123">
        <f t="shared" si="80"/>
        <v>0</v>
      </c>
      <c r="W707" s="123">
        <f t="shared" si="81"/>
        <v>0</v>
      </c>
    </row>
    <row r="708" spans="2:23" s="109" customFormat="1" ht="10.5" x14ac:dyDescent="0.25">
      <c r="B708" s="455" t="s">
        <v>438</v>
      </c>
      <c r="C708" s="463">
        <v>1.05</v>
      </c>
      <c r="D708" s="110"/>
      <c r="E708" s="86"/>
      <c r="F708" s="111"/>
      <c r="G708" s="86"/>
      <c r="H708" s="113"/>
      <c r="I708" s="139"/>
      <c r="J708" s="139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520"/>
      <c r="V708" s="123">
        <f t="shared" si="80"/>
        <v>0</v>
      </c>
      <c r="W708" s="123">
        <f t="shared" si="81"/>
        <v>0</v>
      </c>
    </row>
    <row r="709" spans="2:23" s="109" customFormat="1" ht="10.5" x14ac:dyDescent="0.25">
      <c r="B709" s="464" t="s">
        <v>437</v>
      </c>
      <c r="C709" s="463">
        <v>1.5</v>
      </c>
      <c r="D709" s="110"/>
      <c r="E709" s="86"/>
      <c r="F709" s="111"/>
      <c r="G709" s="86"/>
      <c r="H709" s="113"/>
      <c r="I709" s="139"/>
      <c r="J709" s="139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520"/>
      <c r="V709" s="123">
        <f t="shared" si="80"/>
        <v>0</v>
      </c>
      <c r="W709" s="123">
        <f t="shared" si="81"/>
        <v>0</v>
      </c>
    </row>
    <row r="710" spans="2:23" s="109" customFormat="1" ht="21" x14ac:dyDescent="0.25">
      <c r="B710" s="590" t="s">
        <v>516</v>
      </c>
      <c r="C710" s="316"/>
      <c r="D710" s="137"/>
      <c r="E710" s="316"/>
      <c r="F710" s="102"/>
      <c r="G710" s="317"/>
      <c r="H710" s="120"/>
      <c r="I710" s="317"/>
      <c r="J710" s="316"/>
      <c r="K710" s="316"/>
      <c r="L710" s="316"/>
      <c r="M710" s="316"/>
      <c r="N710" s="316"/>
      <c r="O710" s="316"/>
      <c r="P710" s="316"/>
      <c r="Q710" s="316"/>
      <c r="R710" s="316"/>
      <c r="S710" s="316"/>
      <c r="T710" s="316"/>
      <c r="U710" s="108"/>
      <c r="V710" s="317"/>
      <c r="W710" s="317"/>
    </row>
    <row r="711" spans="2:23" s="109" customFormat="1" ht="10.5" x14ac:dyDescent="0.25">
      <c r="B711" s="462" t="s">
        <v>432</v>
      </c>
      <c r="C711" s="559">
        <f>30%*1.5</f>
        <v>0.44999999999999996</v>
      </c>
      <c r="D711" s="110"/>
      <c r="E711" s="86"/>
      <c r="F711" s="111"/>
      <c r="G711" s="86"/>
      <c r="H711" s="113"/>
      <c r="I711" s="139"/>
      <c r="J711" s="139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520"/>
      <c r="V711" s="123">
        <f t="shared" ref="V711:V717" si="82">C711*E711</f>
        <v>0</v>
      </c>
      <c r="W711" s="123">
        <f t="shared" ref="W711:W717" si="83">C711*G711+I711*$I$700+J711*$J$700+K711*$K$700+L711*$L$700+M711*$M$700+N711*$N$700+O711*$O$700+P711*$P$700+Q711*$Q$700+R711*$R$700+S711*$S$700+T711*$T$700</f>
        <v>0</v>
      </c>
    </row>
    <row r="712" spans="2:23" s="109" customFormat="1" ht="10.5" x14ac:dyDescent="0.25">
      <c r="B712" s="455" t="s">
        <v>433</v>
      </c>
      <c r="C712" s="588">
        <f>35%*1.5</f>
        <v>0.52499999999999991</v>
      </c>
      <c r="D712" s="110"/>
      <c r="E712" s="86"/>
      <c r="F712" s="111"/>
      <c r="G712" s="86"/>
      <c r="H712" s="113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520"/>
      <c r="V712" s="123">
        <f t="shared" si="82"/>
        <v>0</v>
      </c>
      <c r="W712" s="123">
        <f t="shared" si="83"/>
        <v>0</v>
      </c>
    </row>
    <row r="713" spans="2:23" s="109" customFormat="1" ht="10.5" x14ac:dyDescent="0.25">
      <c r="B713" s="455" t="s">
        <v>434</v>
      </c>
      <c r="C713" s="588">
        <f>45%*1.5</f>
        <v>0.67500000000000004</v>
      </c>
      <c r="D713" s="110"/>
      <c r="E713" s="86"/>
      <c r="F713" s="111"/>
      <c r="G713" s="86"/>
      <c r="H713" s="113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520"/>
      <c r="V713" s="123">
        <f t="shared" si="82"/>
        <v>0</v>
      </c>
      <c r="W713" s="123">
        <f t="shared" si="83"/>
        <v>0</v>
      </c>
    </row>
    <row r="714" spans="2:23" s="109" customFormat="1" ht="10.5" x14ac:dyDescent="0.25">
      <c r="B714" s="455" t="s">
        <v>435</v>
      </c>
      <c r="C714" s="559">
        <f>60%*1.5</f>
        <v>0.89999999999999991</v>
      </c>
      <c r="D714" s="110"/>
      <c r="E714" s="86"/>
      <c r="F714" s="111"/>
      <c r="G714" s="86"/>
      <c r="H714" s="113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520"/>
      <c r="V714" s="123">
        <f t="shared" si="82"/>
        <v>0</v>
      </c>
      <c r="W714" s="123">
        <f t="shared" si="83"/>
        <v>0</v>
      </c>
    </row>
    <row r="715" spans="2:23" s="109" customFormat="1" ht="10.5" x14ac:dyDescent="0.25">
      <c r="B715" s="455" t="s">
        <v>436</v>
      </c>
      <c r="C715" s="588">
        <f>75%*1.5</f>
        <v>1.125</v>
      </c>
      <c r="D715" s="110"/>
      <c r="E715" s="86"/>
      <c r="F715" s="111"/>
      <c r="G715" s="86"/>
      <c r="H715" s="113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520"/>
      <c r="V715" s="123">
        <f t="shared" si="82"/>
        <v>0</v>
      </c>
      <c r="W715" s="123">
        <f t="shared" si="83"/>
        <v>0</v>
      </c>
    </row>
    <row r="716" spans="2:23" s="109" customFormat="1" ht="10.5" x14ac:dyDescent="0.25">
      <c r="B716" s="455" t="s">
        <v>438</v>
      </c>
      <c r="C716" s="559">
        <v>1.5</v>
      </c>
      <c r="D716" s="110"/>
      <c r="E716" s="86"/>
      <c r="F716" s="111"/>
      <c r="G716" s="86"/>
      <c r="H716" s="113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520"/>
      <c r="V716" s="123">
        <f t="shared" si="82"/>
        <v>0</v>
      </c>
      <c r="W716" s="123">
        <f t="shared" si="83"/>
        <v>0</v>
      </c>
    </row>
    <row r="717" spans="2:23" s="109" customFormat="1" ht="10.5" x14ac:dyDescent="0.25">
      <c r="B717" s="589" t="s">
        <v>437</v>
      </c>
      <c r="C717" s="559">
        <v>1.5</v>
      </c>
      <c r="D717" s="110"/>
      <c r="E717" s="86"/>
      <c r="F717" s="111"/>
      <c r="G717" s="86"/>
      <c r="H717" s="113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520"/>
      <c r="V717" s="123">
        <f t="shared" si="82"/>
        <v>0</v>
      </c>
      <c r="W717" s="123">
        <f t="shared" si="83"/>
        <v>0</v>
      </c>
    </row>
    <row r="718" spans="2:23" s="109" customFormat="1" ht="21" x14ac:dyDescent="0.25">
      <c r="B718" s="522" t="s">
        <v>440</v>
      </c>
      <c r="C718" s="316"/>
      <c r="D718" s="137"/>
      <c r="E718" s="316"/>
      <c r="F718" s="102"/>
      <c r="G718" s="317"/>
      <c r="H718" s="120"/>
      <c r="I718" s="317"/>
      <c r="J718" s="316"/>
      <c r="K718" s="316"/>
      <c r="L718" s="316"/>
      <c r="M718" s="316"/>
      <c r="N718" s="316"/>
      <c r="O718" s="316"/>
      <c r="P718" s="316"/>
      <c r="Q718" s="316"/>
      <c r="R718" s="316"/>
      <c r="S718" s="316"/>
      <c r="T718" s="316"/>
      <c r="U718" s="108"/>
      <c r="V718" s="317"/>
      <c r="W718" s="317"/>
    </row>
    <row r="719" spans="2:23" s="109" customFormat="1" ht="10.5" x14ac:dyDescent="0.25">
      <c r="B719" s="465" t="s">
        <v>448</v>
      </c>
      <c r="C719" s="316"/>
      <c r="D719" s="137"/>
      <c r="E719" s="316"/>
      <c r="F719" s="102"/>
      <c r="G719" s="317"/>
      <c r="H719" s="120"/>
      <c r="I719" s="317"/>
      <c r="J719" s="316"/>
      <c r="K719" s="316"/>
      <c r="L719" s="316"/>
      <c r="M719" s="316"/>
      <c r="N719" s="316"/>
      <c r="O719" s="316"/>
      <c r="P719" s="316"/>
      <c r="Q719" s="316"/>
      <c r="R719" s="316"/>
      <c r="S719" s="316"/>
      <c r="T719" s="316"/>
      <c r="U719" s="108"/>
      <c r="V719" s="317"/>
      <c r="W719" s="317"/>
    </row>
    <row r="720" spans="2:23" s="109" customFormat="1" ht="10.5" x14ac:dyDescent="0.25">
      <c r="B720" s="462" t="s">
        <v>432</v>
      </c>
      <c r="C720" s="463">
        <v>0.2</v>
      </c>
      <c r="D720" s="110"/>
      <c r="E720" s="86"/>
      <c r="F720" s="111"/>
      <c r="G720" s="86"/>
      <c r="H720" s="113"/>
      <c r="I720" s="139"/>
      <c r="J720" s="139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520"/>
      <c r="V720" s="123">
        <f t="shared" ref="V720:V725" si="84">C720*E720</f>
        <v>0</v>
      </c>
      <c r="W720" s="123">
        <f t="shared" ref="W720:W725" si="85">C720*G720+I720*$I$700+J720*$J$700+K720*$K$700+L720*$L$700+M720*$M$700+N720*$N$700+O720*$O$700+P720*$P$700+Q720*$Q$700+R720*$R$700+S720*$S$700+T720*$T$700</f>
        <v>0</v>
      </c>
    </row>
    <row r="721" spans="2:23" s="109" customFormat="1" ht="10.5" x14ac:dyDescent="0.25">
      <c r="B721" s="455" t="s">
        <v>433</v>
      </c>
      <c r="C721" s="463">
        <v>0.25</v>
      </c>
      <c r="D721" s="110"/>
      <c r="E721" s="86"/>
      <c r="F721" s="111"/>
      <c r="G721" s="86"/>
      <c r="H721" s="113"/>
      <c r="I721" s="139"/>
      <c r="J721" s="139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520"/>
      <c r="V721" s="123">
        <f t="shared" si="84"/>
        <v>0</v>
      </c>
      <c r="W721" s="123">
        <f>C721*G721+I721*$I$700+J721*$J$700+K721*$K$700+L721*$L$700+M721*$M$700+N721*$N$700+O721*$O$700+P721*$P$700+Q721*$Q$700+R721*$R$700+S721*$S$700+T721*$T$700</f>
        <v>0</v>
      </c>
    </row>
    <row r="722" spans="2:23" s="109" customFormat="1" ht="10.5" x14ac:dyDescent="0.25">
      <c r="B722" s="455" t="s">
        <v>434</v>
      </c>
      <c r="C722" s="463">
        <v>0.3</v>
      </c>
      <c r="D722" s="110"/>
      <c r="E722" s="86"/>
      <c r="F722" s="111"/>
      <c r="G722" s="86"/>
      <c r="H722" s="113"/>
      <c r="I722" s="139"/>
      <c r="J722" s="139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520"/>
      <c r="V722" s="123">
        <f t="shared" si="84"/>
        <v>0</v>
      </c>
      <c r="W722" s="123">
        <f t="shared" si="85"/>
        <v>0</v>
      </c>
    </row>
    <row r="723" spans="2:23" s="109" customFormat="1" ht="10.5" x14ac:dyDescent="0.25">
      <c r="B723" s="455" t="s">
        <v>435</v>
      </c>
      <c r="C723" s="463">
        <v>0.4</v>
      </c>
      <c r="D723" s="110"/>
      <c r="E723" s="86"/>
      <c r="F723" s="111"/>
      <c r="G723" s="86"/>
      <c r="H723" s="113"/>
      <c r="I723" s="139"/>
      <c r="J723" s="139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520"/>
      <c r="V723" s="123">
        <f t="shared" si="84"/>
        <v>0</v>
      </c>
      <c r="W723" s="123">
        <f t="shared" si="85"/>
        <v>0</v>
      </c>
    </row>
    <row r="724" spans="2:23" s="109" customFormat="1" ht="10.5" x14ac:dyDescent="0.25">
      <c r="B724" s="455" t="s">
        <v>436</v>
      </c>
      <c r="C724" s="463">
        <v>0.5</v>
      </c>
      <c r="D724" s="110"/>
      <c r="E724" s="86"/>
      <c r="F724" s="111"/>
      <c r="G724" s="86"/>
      <c r="H724" s="113"/>
      <c r="I724" s="139"/>
      <c r="J724" s="139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520"/>
      <c r="V724" s="123">
        <f t="shared" si="84"/>
        <v>0</v>
      </c>
      <c r="W724" s="123">
        <f t="shared" si="85"/>
        <v>0</v>
      </c>
    </row>
    <row r="725" spans="2:23" s="109" customFormat="1" ht="10.5" x14ac:dyDescent="0.25">
      <c r="B725" s="455" t="s">
        <v>438</v>
      </c>
      <c r="C725" s="463">
        <v>0.7</v>
      </c>
      <c r="D725" s="110"/>
      <c r="E725" s="86"/>
      <c r="F725" s="111"/>
      <c r="G725" s="86"/>
      <c r="H725" s="113"/>
      <c r="I725" s="139"/>
      <c r="J725" s="139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520"/>
      <c r="V725" s="123">
        <f t="shared" si="84"/>
        <v>0</v>
      </c>
      <c r="W725" s="123">
        <f t="shared" si="85"/>
        <v>0</v>
      </c>
    </row>
    <row r="726" spans="2:23" s="109" customFormat="1" ht="21" x14ac:dyDescent="0.25">
      <c r="B726" s="524" t="s">
        <v>450</v>
      </c>
      <c r="C726" s="316"/>
      <c r="D726" s="137"/>
      <c r="E726" s="316"/>
      <c r="F726" s="102"/>
      <c r="G726" s="317"/>
      <c r="H726" s="120"/>
      <c r="I726" s="317"/>
      <c r="J726" s="316"/>
      <c r="K726" s="316"/>
      <c r="L726" s="316"/>
      <c r="M726" s="316"/>
      <c r="N726" s="316"/>
      <c r="O726" s="316"/>
      <c r="P726" s="316"/>
      <c r="Q726" s="316"/>
      <c r="R726" s="316"/>
      <c r="S726" s="316"/>
      <c r="T726" s="316"/>
      <c r="U726" s="108"/>
      <c r="V726" s="317"/>
      <c r="W726" s="317"/>
    </row>
    <row r="727" spans="2:23" s="109" customFormat="1" ht="10.5" x14ac:dyDescent="0.25">
      <c r="B727" s="464" t="s">
        <v>447</v>
      </c>
      <c r="C727" s="463">
        <v>0.75</v>
      </c>
      <c r="D727" s="110"/>
      <c r="E727" s="86"/>
      <c r="F727" s="111"/>
      <c r="G727" s="86"/>
      <c r="H727" s="113"/>
      <c r="I727" s="139"/>
      <c r="J727" s="139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520"/>
      <c r="V727" s="123">
        <f t="shared" ref="V727:V734" si="86">C727*E727</f>
        <v>0</v>
      </c>
      <c r="W727" s="123">
        <f t="shared" ref="W727:W734" si="87">C727*G727+I727*$I$700+J727*$J$700+K727*$K$700+L727*$L$700+M727*$M$700+N727*$N$700+O727*$O$700+P727*$P$700+Q727*$Q$700+R727*$R$700+S727*$S$700+T727*$T$700</f>
        <v>0</v>
      </c>
    </row>
    <row r="728" spans="2:23" s="109" customFormat="1" ht="10.5" x14ac:dyDescent="0.25">
      <c r="B728" s="464" t="s">
        <v>446</v>
      </c>
      <c r="C728" s="463">
        <v>0.85</v>
      </c>
      <c r="D728" s="110"/>
      <c r="E728" s="86"/>
      <c r="F728" s="111"/>
      <c r="G728" s="86"/>
      <c r="H728" s="113"/>
      <c r="I728" s="139"/>
      <c r="J728" s="139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520"/>
      <c r="V728" s="123">
        <f t="shared" si="86"/>
        <v>0</v>
      </c>
      <c r="W728" s="123">
        <f t="shared" si="87"/>
        <v>0</v>
      </c>
    </row>
    <row r="729" spans="2:23" s="109" customFormat="1" ht="10.5" x14ac:dyDescent="0.25">
      <c r="B729" s="464" t="s">
        <v>453</v>
      </c>
      <c r="C729" s="463">
        <v>0.2</v>
      </c>
      <c r="D729" s="110"/>
      <c r="E729" s="86"/>
      <c r="F729" s="111"/>
      <c r="G729" s="86"/>
      <c r="H729" s="113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520"/>
      <c r="V729" s="123">
        <f t="shared" si="86"/>
        <v>0</v>
      </c>
      <c r="W729" s="123">
        <f t="shared" si="87"/>
        <v>0</v>
      </c>
    </row>
    <row r="730" spans="2:23" s="109" customFormat="1" ht="10.5" x14ac:dyDescent="0.25">
      <c r="B730" s="464" t="s">
        <v>454</v>
      </c>
      <c r="C730" s="463">
        <v>0.5</v>
      </c>
      <c r="D730" s="110"/>
      <c r="E730" s="86"/>
      <c r="F730" s="111"/>
      <c r="G730" s="86"/>
      <c r="H730" s="113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520"/>
      <c r="V730" s="123">
        <f t="shared" si="86"/>
        <v>0</v>
      </c>
      <c r="W730" s="123">
        <f t="shared" si="87"/>
        <v>0</v>
      </c>
    </row>
    <row r="731" spans="2:23" s="109" customFormat="1" ht="10.5" x14ac:dyDescent="0.25">
      <c r="B731" s="464" t="s">
        <v>455</v>
      </c>
      <c r="C731" s="463">
        <v>0.75</v>
      </c>
      <c r="D731" s="110"/>
      <c r="E731" s="86"/>
      <c r="F731" s="111"/>
      <c r="G731" s="86"/>
      <c r="H731" s="113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520"/>
      <c r="V731" s="123">
        <f t="shared" si="86"/>
        <v>0</v>
      </c>
      <c r="W731" s="123">
        <f t="shared" si="87"/>
        <v>0</v>
      </c>
    </row>
    <row r="732" spans="2:23" s="109" customFormat="1" ht="10.5" x14ac:dyDescent="0.25">
      <c r="B732" s="464" t="s">
        <v>456</v>
      </c>
      <c r="C732" s="463">
        <v>0.85</v>
      </c>
      <c r="D732" s="110"/>
      <c r="E732" s="86"/>
      <c r="F732" s="111"/>
      <c r="G732" s="86"/>
      <c r="H732" s="113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520"/>
      <c r="V732" s="123">
        <f t="shared" si="86"/>
        <v>0</v>
      </c>
      <c r="W732" s="123">
        <f t="shared" si="87"/>
        <v>0</v>
      </c>
    </row>
    <row r="733" spans="2:23" s="109" customFormat="1" ht="10.5" x14ac:dyDescent="0.25">
      <c r="B733" s="464" t="s">
        <v>457</v>
      </c>
      <c r="C733" s="463">
        <v>1</v>
      </c>
      <c r="D733" s="110"/>
      <c r="E733" s="86"/>
      <c r="F733" s="111"/>
      <c r="G733" s="86"/>
      <c r="H733" s="113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520"/>
      <c r="V733" s="123">
        <f t="shared" si="86"/>
        <v>0</v>
      </c>
      <c r="W733" s="123">
        <f t="shared" si="87"/>
        <v>0</v>
      </c>
    </row>
    <row r="734" spans="2:23" s="109" customFormat="1" ht="10.5" x14ac:dyDescent="0.25">
      <c r="B734" s="464" t="s">
        <v>458</v>
      </c>
      <c r="C734" s="463">
        <v>1.5</v>
      </c>
      <c r="D734" s="110"/>
      <c r="E734" s="86"/>
      <c r="F734" s="111"/>
      <c r="G734" s="86"/>
      <c r="H734" s="113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520"/>
      <c r="V734" s="123">
        <f t="shared" si="86"/>
        <v>0</v>
      </c>
      <c r="W734" s="123">
        <f t="shared" si="87"/>
        <v>0</v>
      </c>
    </row>
    <row r="735" spans="2:23" s="109" customFormat="1" ht="21" x14ac:dyDescent="0.25">
      <c r="B735" s="524" t="s">
        <v>517</v>
      </c>
      <c r="C735" s="316"/>
      <c r="D735" s="137"/>
      <c r="E735" s="316"/>
      <c r="F735" s="102"/>
      <c r="G735" s="317"/>
      <c r="H735" s="120"/>
      <c r="I735" s="317"/>
      <c r="J735" s="316"/>
      <c r="K735" s="316"/>
      <c r="L735" s="316"/>
      <c r="M735" s="316"/>
      <c r="N735" s="316"/>
      <c r="O735" s="316"/>
      <c r="P735" s="316"/>
      <c r="Q735" s="316"/>
      <c r="R735" s="316"/>
      <c r="S735" s="316"/>
      <c r="T735" s="316"/>
      <c r="U735" s="108"/>
      <c r="V735" s="317"/>
      <c r="W735" s="317"/>
    </row>
    <row r="736" spans="2:23" s="109" customFormat="1" ht="10.5" x14ac:dyDescent="0.25">
      <c r="B736" s="591" t="s">
        <v>448</v>
      </c>
      <c r="C736" s="316"/>
      <c r="D736" s="137"/>
      <c r="E736" s="316"/>
      <c r="F736" s="102"/>
      <c r="G736" s="317"/>
      <c r="H736" s="120"/>
      <c r="I736" s="317"/>
      <c r="J736" s="316"/>
      <c r="K736" s="316"/>
      <c r="L736" s="316"/>
      <c r="M736" s="316"/>
      <c r="N736" s="316"/>
      <c r="O736" s="316"/>
      <c r="P736" s="316"/>
      <c r="Q736" s="316"/>
      <c r="R736" s="316"/>
      <c r="S736" s="316"/>
      <c r="T736" s="316"/>
      <c r="U736" s="108"/>
      <c r="V736" s="317"/>
      <c r="W736" s="317"/>
    </row>
    <row r="737" spans="1:23" s="109" customFormat="1" ht="10.5" x14ac:dyDescent="0.25">
      <c r="B737" s="462" t="s">
        <v>432</v>
      </c>
      <c r="C737" s="463">
        <f>20%*1.5</f>
        <v>0.30000000000000004</v>
      </c>
      <c r="D737" s="110"/>
      <c r="E737" s="86"/>
      <c r="F737" s="111"/>
      <c r="G737" s="86"/>
      <c r="H737" s="113"/>
      <c r="I737" s="139"/>
      <c r="J737" s="139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520"/>
      <c r="V737" s="123">
        <f t="shared" ref="V737:V742" si="88">C737*E737</f>
        <v>0</v>
      </c>
      <c r="W737" s="123">
        <f t="shared" ref="W737:W742" si="89">C737*G737+I737*$I$700+J737*$J$700+K737*$K$700+L737*$L$700+M737*$M$700+N737*$N$700+O737*$O$700+P737*$P$700+Q737*$Q$700+R737*$R$700+S737*$S$700+T737*$T$700</f>
        <v>0</v>
      </c>
    </row>
    <row r="738" spans="1:23" s="109" customFormat="1" ht="10.5" x14ac:dyDescent="0.25">
      <c r="B738" s="455" t="s">
        <v>433</v>
      </c>
      <c r="C738" s="588">
        <f>25%*1.5</f>
        <v>0.375</v>
      </c>
      <c r="D738" s="110"/>
      <c r="E738" s="86"/>
      <c r="F738" s="111"/>
      <c r="G738" s="86"/>
      <c r="H738" s="113"/>
      <c r="I738" s="139"/>
      <c r="J738" s="139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520"/>
      <c r="V738" s="123">
        <f t="shared" si="88"/>
        <v>0</v>
      </c>
      <c r="W738" s="123">
        <f t="shared" si="89"/>
        <v>0</v>
      </c>
    </row>
    <row r="739" spans="1:23" s="109" customFormat="1" ht="10.5" x14ac:dyDescent="0.25">
      <c r="B739" s="455" t="s">
        <v>434</v>
      </c>
      <c r="C739" s="463">
        <f>30%*1.5</f>
        <v>0.44999999999999996</v>
      </c>
      <c r="D739" s="110"/>
      <c r="E739" s="86"/>
      <c r="F739" s="111"/>
      <c r="G739" s="86"/>
      <c r="H739" s="113"/>
      <c r="I739" s="139"/>
      <c r="J739" s="139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520"/>
      <c r="V739" s="123">
        <f t="shared" si="88"/>
        <v>0</v>
      </c>
      <c r="W739" s="123">
        <f t="shared" si="89"/>
        <v>0</v>
      </c>
    </row>
    <row r="740" spans="1:23" s="109" customFormat="1" ht="10.5" x14ac:dyDescent="0.25">
      <c r="B740" s="455" t="s">
        <v>435</v>
      </c>
      <c r="C740" s="463">
        <f>40%*1.5</f>
        <v>0.60000000000000009</v>
      </c>
      <c r="D740" s="110"/>
      <c r="E740" s="86"/>
      <c r="F740" s="111"/>
      <c r="G740" s="86"/>
      <c r="H740" s="113"/>
      <c r="I740" s="139"/>
      <c r="J740" s="139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520"/>
      <c r="V740" s="123">
        <f t="shared" si="88"/>
        <v>0</v>
      </c>
      <c r="W740" s="123">
        <f>C740*G740+I740*$I$700+J740*$J$700+K740*$K$700+L740*$L$700+M740*$M$700+N740*$N$700+O740*$O$700+P740*$P$700+Q740*$Q$700+R740*$R$700+S740*$S$700+T740*$T$700</f>
        <v>0</v>
      </c>
    </row>
    <row r="741" spans="1:23" s="109" customFormat="1" ht="10.5" x14ac:dyDescent="0.25">
      <c r="B741" s="455" t="s">
        <v>436</v>
      </c>
      <c r="C741" s="463">
        <f>50%*1.5</f>
        <v>0.75</v>
      </c>
      <c r="D741" s="110"/>
      <c r="E741" s="86"/>
      <c r="F741" s="111"/>
      <c r="G741" s="86"/>
      <c r="H741" s="113"/>
      <c r="I741" s="139"/>
      <c r="J741" s="139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520"/>
      <c r="V741" s="123">
        <f t="shared" si="88"/>
        <v>0</v>
      </c>
      <c r="W741" s="123">
        <f t="shared" si="89"/>
        <v>0</v>
      </c>
    </row>
    <row r="742" spans="1:23" s="109" customFormat="1" ht="10.5" x14ac:dyDescent="0.25">
      <c r="B742" s="455" t="s">
        <v>438</v>
      </c>
      <c r="C742" s="463">
        <f>70%*1.5</f>
        <v>1.0499999999999998</v>
      </c>
      <c r="D742" s="110"/>
      <c r="E742" s="86"/>
      <c r="F742" s="111"/>
      <c r="G742" s="86"/>
      <c r="H742" s="113"/>
      <c r="I742" s="139"/>
      <c r="J742" s="139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520"/>
      <c r="V742" s="123">
        <f t="shared" si="88"/>
        <v>0</v>
      </c>
      <c r="W742" s="123">
        <f t="shared" si="89"/>
        <v>0</v>
      </c>
    </row>
    <row r="743" spans="1:23" s="109" customFormat="1" ht="21" x14ac:dyDescent="0.25">
      <c r="B743" s="524" t="s">
        <v>450</v>
      </c>
      <c r="C743" s="316"/>
      <c r="D743" s="137"/>
      <c r="E743" s="316"/>
      <c r="F743" s="102"/>
      <c r="G743" s="317"/>
      <c r="H743" s="120"/>
      <c r="I743" s="317"/>
      <c r="J743" s="316"/>
      <c r="K743" s="316"/>
      <c r="L743" s="316"/>
      <c r="M743" s="316"/>
      <c r="N743" s="316"/>
      <c r="O743" s="316"/>
      <c r="P743" s="316"/>
      <c r="Q743" s="316"/>
      <c r="R743" s="316"/>
      <c r="S743" s="316"/>
      <c r="T743" s="316"/>
      <c r="U743" s="108"/>
      <c r="V743" s="317"/>
      <c r="W743" s="317"/>
    </row>
    <row r="744" spans="1:23" s="109" customFormat="1" ht="10.5" x14ac:dyDescent="0.25">
      <c r="B744" s="589" t="s">
        <v>447</v>
      </c>
      <c r="C744" s="588">
        <f>75%*1.5</f>
        <v>1.125</v>
      </c>
      <c r="D744" s="110"/>
      <c r="E744" s="86"/>
      <c r="F744" s="111"/>
      <c r="G744" s="86"/>
      <c r="H744" s="113"/>
      <c r="I744" s="139"/>
      <c r="J744" s="139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520"/>
      <c r="V744" s="123">
        <f t="shared" ref="V744" si="90">C744*E744</f>
        <v>0</v>
      </c>
      <c r="W744" s="123">
        <f>C744*G744+I744*$I$700+J744*$J$700+K744*$K$700+L744*$L$700+M744*$M$700+N744*$N$700+O744*$O$700+P744*$P$700+Q744*$Q$700+R744*$R$700+S744*$S$700+T744*$T$700</f>
        <v>0</v>
      </c>
    </row>
    <row r="745" spans="1:23" ht="9.9" customHeight="1" x14ac:dyDescent="0.25">
      <c r="B745" s="154"/>
      <c r="C745" s="101"/>
      <c r="D745" s="102"/>
      <c r="E745" s="103"/>
      <c r="F745" s="102"/>
      <c r="G745" s="101"/>
      <c r="H745" s="102"/>
      <c r="I745" s="128"/>
      <c r="J745" s="128"/>
      <c r="K745" s="128"/>
      <c r="L745" s="519"/>
      <c r="M745" s="597"/>
      <c r="N745" s="567"/>
      <c r="O745" s="567"/>
      <c r="P745" s="567"/>
      <c r="Q745" s="519"/>
      <c r="R745" s="567"/>
      <c r="S745" s="597"/>
      <c r="T745" s="519"/>
      <c r="U745" s="108"/>
      <c r="V745" s="101"/>
      <c r="W745" s="101"/>
    </row>
    <row r="746" spans="1:23" s="155" customFormat="1" ht="10.5" x14ac:dyDescent="0.25">
      <c r="B746" s="129" t="s">
        <v>349</v>
      </c>
      <c r="C746" s="185" t="s">
        <v>53</v>
      </c>
      <c r="D746" s="131"/>
      <c r="E746" s="85">
        <f>SUM(V703:V709,V711:V717,V720:V725,V727:V734,V738:V739,V737:V742,V744)</f>
        <v>0</v>
      </c>
      <c r="F746" s="131"/>
      <c r="G746" s="91"/>
      <c r="H746" s="131"/>
      <c r="I746" s="156"/>
      <c r="J746" s="156"/>
      <c r="K746" s="156"/>
      <c r="L746" s="157"/>
      <c r="M746" s="157"/>
      <c r="N746" s="157"/>
      <c r="O746" s="157"/>
      <c r="P746" s="157"/>
      <c r="Q746" s="157"/>
      <c r="R746" s="157"/>
      <c r="S746" s="157"/>
      <c r="T746" s="157"/>
      <c r="U746" s="158"/>
      <c r="V746" s="91"/>
      <c r="W746" s="91"/>
    </row>
    <row r="747" spans="1:23" s="155" customFormat="1" ht="10.5" x14ac:dyDescent="0.25">
      <c r="B747" s="129" t="s">
        <v>350</v>
      </c>
      <c r="C747" s="185" t="s">
        <v>54</v>
      </c>
      <c r="D747" s="131"/>
      <c r="E747" s="85">
        <f>SUM(W703:W709,W711:W717,W720:W725,W727:W734,W737:W742,W744)</f>
        <v>0</v>
      </c>
      <c r="F747" s="131"/>
      <c r="G747" s="91"/>
      <c r="H747" s="131"/>
      <c r="I747" s="156"/>
      <c r="J747" s="156"/>
      <c r="K747" s="156"/>
      <c r="L747" s="157"/>
      <c r="M747" s="157"/>
      <c r="N747" s="157"/>
      <c r="O747" s="157"/>
      <c r="P747" s="157"/>
      <c r="Q747" s="157"/>
      <c r="R747" s="157"/>
      <c r="S747" s="157"/>
      <c r="T747" s="157"/>
      <c r="U747" s="158"/>
      <c r="V747" s="91"/>
      <c r="W747" s="91"/>
    </row>
    <row r="751" spans="1:23" s="82" customFormat="1" ht="15" customHeight="1" x14ac:dyDescent="0.25">
      <c r="A751" s="81"/>
      <c r="B751" s="423" t="s">
        <v>605</v>
      </c>
      <c r="C751" s="210"/>
      <c r="D751" s="152"/>
      <c r="E751" s="210"/>
      <c r="F751" s="152"/>
      <c r="G751" s="152"/>
      <c r="H751" s="152"/>
      <c r="I751" s="152"/>
      <c r="J751" s="152"/>
      <c r="K751" s="152"/>
      <c r="L751" s="281"/>
      <c r="M751" s="598"/>
      <c r="N751" s="562"/>
      <c r="O751" s="562"/>
      <c r="P751" s="562"/>
      <c r="Q751" s="281"/>
      <c r="R751" s="562"/>
      <c r="S751" s="598"/>
      <c r="T751" s="281"/>
      <c r="U751" s="281"/>
      <c r="V751" s="281"/>
      <c r="W751" s="281"/>
    </row>
    <row r="752" spans="1:23" s="82" customFormat="1" ht="7.5" customHeight="1" x14ac:dyDescent="0.25">
      <c r="A752" s="81"/>
      <c r="B752" s="210"/>
      <c r="C752" s="210"/>
      <c r="D752" s="152"/>
      <c r="E752" s="210"/>
      <c r="F752" s="152"/>
      <c r="G752" s="152"/>
      <c r="H752" s="152"/>
      <c r="I752" s="152"/>
      <c r="J752" s="152"/>
      <c r="K752" s="152"/>
      <c r="L752" s="281"/>
      <c r="M752" s="598"/>
      <c r="N752" s="562"/>
      <c r="O752" s="562"/>
      <c r="P752" s="562"/>
      <c r="Q752" s="281"/>
      <c r="R752" s="562"/>
      <c r="S752" s="598"/>
      <c r="T752" s="281"/>
      <c r="U752" s="281"/>
      <c r="V752" s="281"/>
      <c r="W752" s="281"/>
    </row>
    <row r="753" spans="2:23" ht="21" x14ac:dyDescent="0.25">
      <c r="B753" s="176"/>
      <c r="C753" s="177" t="s">
        <v>338</v>
      </c>
      <c r="D753" s="102"/>
      <c r="E753" s="103"/>
      <c r="F753" s="102"/>
      <c r="G753" s="101"/>
      <c r="H753" s="102"/>
      <c r="I753" s="281"/>
      <c r="J753" s="562"/>
      <c r="K753" s="562"/>
      <c r="L753" s="281"/>
      <c r="M753" s="598"/>
      <c r="N753" s="562"/>
      <c r="O753" s="562"/>
      <c r="P753" s="562"/>
      <c r="Q753" s="107"/>
      <c r="R753" s="107"/>
      <c r="S753" s="107"/>
      <c r="T753" s="107"/>
      <c r="U753" s="108"/>
      <c r="V753" s="101"/>
      <c r="W753" s="101"/>
    </row>
    <row r="754" spans="2:23" ht="10.5" x14ac:dyDescent="0.25">
      <c r="B754" s="176"/>
      <c r="C754" s="105" t="s">
        <v>539</v>
      </c>
      <c r="D754" s="102"/>
      <c r="E754" s="103"/>
      <c r="F754" s="102"/>
      <c r="G754" s="101"/>
      <c r="H754" s="102"/>
      <c r="I754" s="281"/>
      <c r="J754" s="562"/>
      <c r="K754" s="562"/>
      <c r="L754" s="281"/>
      <c r="M754" s="598"/>
      <c r="N754" s="562"/>
      <c r="O754" s="562"/>
      <c r="P754" s="562"/>
      <c r="Q754" s="107"/>
      <c r="R754" s="107"/>
      <c r="S754" s="107"/>
      <c r="T754" s="107"/>
      <c r="U754" s="108"/>
      <c r="V754" s="101"/>
      <c r="W754" s="101"/>
    </row>
    <row r="755" spans="2:23" ht="10.5" x14ac:dyDescent="0.25">
      <c r="B755" s="106" t="s">
        <v>362</v>
      </c>
      <c r="C755" s="92">
        <f>'Individu Form 2D ATMR Kredit'!H146</f>
        <v>0</v>
      </c>
      <c r="D755" s="102"/>
      <c r="E755" s="150"/>
      <c r="F755" s="102"/>
      <c r="G755" s="101"/>
      <c r="H755" s="102"/>
      <c r="I755" s="128"/>
      <c r="J755" s="128"/>
      <c r="K755" s="128"/>
      <c r="L755" s="280"/>
      <c r="M755" s="597"/>
      <c r="N755" s="567"/>
      <c r="O755" s="567"/>
      <c r="P755" s="567"/>
      <c r="Q755" s="280"/>
      <c r="R755" s="567"/>
      <c r="S755" s="597"/>
      <c r="T755" s="280"/>
      <c r="U755" s="108"/>
      <c r="V755" s="101"/>
      <c r="W755" s="101"/>
    </row>
    <row r="756" spans="2:23" s="82" customFormat="1" ht="9.9" customHeight="1" x14ac:dyDescent="0.25">
      <c r="B756" s="204"/>
      <c r="C756" s="182"/>
      <c r="D756" s="178"/>
      <c r="E756" s="180"/>
      <c r="F756" s="178"/>
      <c r="G756" s="179"/>
      <c r="H756" s="178"/>
      <c r="I756" s="205"/>
      <c r="J756" s="205"/>
      <c r="K756" s="205"/>
      <c r="L756" s="279"/>
      <c r="M756" s="596"/>
      <c r="N756" s="568"/>
      <c r="O756" s="568"/>
      <c r="P756" s="568"/>
      <c r="Q756" s="279"/>
      <c r="R756" s="568"/>
      <c r="S756" s="596"/>
      <c r="T756" s="279"/>
      <c r="U756" s="206"/>
      <c r="V756" s="179"/>
      <c r="W756" s="179"/>
    </row>
    <row r="757" spans="2:23" s="155" customFormat="1" ht="24.75" customHeight="1" x14ac:dyDescent="0.25">
      <c r="B757" s="183" t="s">
        <v>397</v>
      </c>
      <c r="C757" s="184" t="s">
        <v>338</v>
      </c>
      <c r="D757" s="131"/>
      <c r="E757" s="185" t="s">
        <v>361</v>
      </c>
      <c r="F757" s="131"/>
      <c r="G757" s="268" t="s">
        <v>2</v>
      </c>
      <c r="H757" s="131"/>
      <c r="I757" s="156"/>
      <c r="J757" s="156"/>
      <c r="K757" s="156"/>
      <c r="L757" s="157"/>
      <c r="M757" s="157"/>
      <c r="N757" s="157"/>
      <c r="O757" s="157"/>
      <c r="P757" s="157"/>
      <c r="Q757" s="157"/>
      <c r="R757" s="157"/>
      <c r="S757" s="157"/>
      <c r="T757" s="157"/>
      <c r="U757" s="158"/>
      <c r="V757" s="91"/>
      <c r="W757" s="91"/>
    </row>
    <row r="758" spans="2:23" s="188" customFormat="1" ht="10.5" x14ac:dyDescent="0.25">
      <c r="B758" s="186" t="s">
        <v>540</v>
      </c>
      <c r="C758" s="187" t="s">
        <v>541</v>
      </c>
      <c r="D758" s="158"/>
      <c r="E758" s="130" t="s">
        <v>542</v>
      </c>
      <c r="F758" s="158"/>
      <c r="G758" s="130" t="s">
        <v>544</v>
      </c>
      <c r="H758" s="158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8"/>
      <c r="V758" s="91"/>
      <c r="W758" s="91"/>
    </row>
    <row r="759" spans="2:23" ht="10.5" x14ac:dyDescent="0.25">
      <c r="B759" s="165" t="s">
        <v>490</v>
      </c>
      <c r="C759" s="94"/>
      <c r="D759" s="102"/>
      <c r="E759" s="141">
        <v>0.1</v>
      </c>
      <c r="F759" s="102"/>
      <c r="G759" s="189">
        <f>E759*C759</f>
        <v>0</v>
      </c>
      <c r="H759" s="102"/>
      <c r="I759" s="128"/>
      <c r="J759" s="128"/>
      <c r="K759" s="128"/>
      <c r="L759" s="280"/>
      <c r="M759" s="597"/>
      <c r="N759" s="567"/>
      <c r="O759" s="567"/>
      <c r="P759" s="567"/>
      <c r="Q759" s="280"/>
      <c r="R759" s="567"/>
      <c r="S759" s="597"/>
      <c r="T759" s="280"/>
      <c r="U759" s="108"/>
      <c r="V759" s="101"/>
      <c r="W759" s="101"/>
    </row>
    <row r="760" spans="2:23" ht="10.5" x14ac:dyDescent="0.25">
      <c r="B760" s="165" t="s">
        <v>492</v>
      </c>
      <c r="C760" s="94"/>
      <c r="D760" s="102"/>
      <c r="E760" s="141">
        <v>0.4</v>
      </c>
      <c r="F760" s="102"/>
      <c r="G760" s="189">
        <f>E760*C760</f>
        <v>0</v>
      </c>
      <c r="H760" s="102"/>
      <c r="I760" s="128"/>
      <c r="J760" s="128"/>
      <c r="K760" s="128"/>
      <c r="L760" s="280"/>
      <c r="M760" s="597"/>
      <c r="N760" s="567"/>
      <c r="O760" s="567"/>
      <c r="P760" s="567"/>
      <c r="Q760" s="280"/>
      <c r="R760" s="567"/>
      <c r="S760" s="597"/>
      <c r="T760" s="280"/>
      <c r="U760" s="108"/>
      <c r="V760" s="101"/>
      <c r="W760" s="101"/>
    </row>
    <row r="761" spans="2:23" ht="10.5" x14ac:dyDescent="0.25">
      <c r="B761" s="100"/>
      <c r="C761" s="199"/>
      <c r="D761" s="102"/>
      <c r="E761" s="114" t="s">
        <v>52</v>
      </c>
      <c r="F761" s="102"/>
      <c r="G761" s="96">
        <f>SUM(G759:G760)</f>
        <v>0</v>
      </c>
      <c r="H761" s="102"/>
      <c r="I761" s="128"/>
      <c r="J761" s="128"/>
      <c r="K761" s="128"/>
      <c r="L761" s="280"/>
      <c r="M761" s="597"/>
      <c r="N761" s="567"/>
      <c r="O761" s="567"/>
      <c r="P761" s="567"/>
      <c r="Q761" s="280"/>
      <c r="R761" s="567"/>
      <c r="S761" s="597"/>
      <c r="T761" s="280"/>
      <c r="U761" s="108"/>
      <c r="V761" s="101"/>
      <c r="W761" s="101"/>
    </row>
    <row r="762" spans="2:23" ht="9.9" customHeight="1" x14ac:dyDescent="0.25">
      <c r="B762" s="100"/>
      <c r="C762" s="101"/>
      <c r="D762" s="102"/>
      <c r="E762" s="103"/>
      <c r="F762" s="102"/>
      <c r="G762" s="101"/>
      <c r="H762" s="102"/>
      <c r="I762" s="713"/>
      <c r="J762" s="713"/>
      <c r="K762" s="713"/>
      <c r="L762" s="713"/>
      <c r="M762" s="598"/>
      <c r="N762" s="562"/>
      <c r="O762" s="562"/>
      <c r="P762" s="562"/>
      <c r="Q762" s="107"/>
      <c r="R762" s="107"/>
      <c r="S762" s="107"/>
      <c r="T762" s="107"/>
      <c r="U762" s="108"/>
      <c r="V762" s="101"/>
      <c r="W762" s="101"/>
    </row>
    <row r="763" spans="2:23" s="132" customFormat="1" ht="22.5" customHeight="1" x14ac:dyDescent="0.25">
      <c r="B763" s="708" t="s">
        <v>345</v>
      </c>
      <c r="C763" s="705" t="s">
        <v>346</v>
      </c>
      <c r="D763" s="110"/>
      <c r="E763" s="705" t="s">
        <v>2</v>
      </c>
      <c r="F763" s="111"/>
      <c r="G763" s="705" t="s">
        <v>395</v>
      </c>
      <c r="H763" s="112"/>
      <c r="I763" s="710" t="s">
        <v>396</v>
      </c>
      <c r="J763" s="711"/>
      <c r="K763" s="711"/>
      <c r="L763" s="711"/>
      <c r="M763" s="711"/>
      <c r="N763" s="711"/>
      <c r="O763" s="711"/>
      <c r="P763" s="711"/>
      <c r="Q763" s="711"/>
      <c r="R763" s="711"/>
      <c r="S763" s="711"/>
      <c r="T763" s="712"/>
      <c r="U763" s="281"/>
      <c r="V763" s="705" t="s">
        <v>421</v>
      </c>
      <c r="W763" s="705" t="s">
        <v>411</v>
      </c>
    </row>
    <row r="764" spans="2:23" s="132" customFormat="1" ht="11.25" customHeight="1" x14ac:dyDescent="0.25">
      <c r="B764" s="709"/>
      <c r="C764" s="706"/>
      <c r="D764" s="110"/>
      <c r="E764" s="706"/>
      <c r="F764" s="111"/>
      <c r="G764" s="706"/>
      <c r="H764" s="113"/>
      <c r="I764" s="114">
        <v>0</v>
      </c>
      <c r="J764" s="114">
        <v>0.1</v>
      </c>
      <c r="K764" s="114">
        <v>0.15</v>
      </c>
      <c r="L764" s="114">
        <v>0.2</v>
      </c>
      <c r="M764" s="114">
        <v>0.25</v>
      </c>
      <c r="N764" s="114">
        <v>0.3</v>
      </c>
      <c r="O764" s="114">
        <v>0.35</v>
      </c>
      <c r="P764" s="114">
        <v>0.4</v>
      </c>
      <c r="Q764" s="114">
        <v>0.5</v>
      </c>
      <c r="R764" s="114">
        <v>0.75</v>
      </c>
      <c r="S764" s="114">
        <v>0.85</v>
      </c>
      <c r="T764" s="114">
        <v>1</v>
      </c>
      <c r="U764" s="281"/>
      <c r="V764" s="706"/>
      <c r="W764" s="706"/>
    </row>
    <row r="765" spans="2:23" s="109" customFormat="1" ht="10.5" x14ac:dyDescent="0.25">
      <c r="B765" s="115" t="s">
        <v>545</v>
      </c>
      <c r="C765" s="116" t="s">
        <v>546</v>
      </c>
      <c r="D765" s="110"/>
      <c r="E765" s="116" t="s">
        <v>547</v>
      </c>
      <c r="F765" s="111"/>
      <c r="G765" s="116" t="s">
        <v>548</v>
      </c>
      <c r="H765" s="113"/>
      <c r="I765" s="116" t="s">
        <v>549</v>
      </c>
      <c r="J765" s="116" t="s">
        <v>557</v>
      </c>
      <c r="K765" s="116" t="s">
        <v>550</v>
      </c>
      <c r="L765" s="116" t="s">
        <v>559</v>
      </c>
      <c r="M765" s="116" t="s">
        <v>560</v>
      </c>
      <c r="N765" s="116" t="s">
        <v>561</v>
      </c>
      <c r="O765" s="116" t="s">
        <v>621</v>
      </c>
      <c r="P765" s="116" t="s">
        <v>622</v>
      </c>
      <c r="Q765" s="116" t="s">
        <v>623</v>
      </c>
      <c r="R765" s="116" t="s">
        <v>624</v>
      </c>
      <c r="S765" s="116" t="s">
        <v>625</v>
      </c>
      <c r="T765" s="116" t="s">
        <v>626</v>
      </c>
      <c r="U765" s="562"/>
      <c r="V765" s="116" t="s">
        <v>627</v>
      </c>
      <c r="W765" s="116" t="s">
        <v>628</v>
      </c>
    </row>
    <row r="766" spans="2:23" s="109" customFormat="1" ht="10.5" x14ac:dyDescent="0.25">
      <c r="B766" s="461" t="s">
        <v>439</v>
      </c>
      <c r="C766" s="316"/>
      <c r="D766" s="137"/>
      <c r="E766" s="316"/>
      <c r="F766" s="102"/>
      <c r="G766" s="317"/>
      <c r="H766" s="120"/>
      <c r="I766" s="317"/>
      <c r="J766" s="316"/>
      <c r="K766" s="316"/>
      <c r="L766" s="316"/>
      <c r="M766" s="316"/>
      <c r="N766" s="316"/>
      <c r="O766" s="316"/>
      <c r="P766" s="316"/>
      <c r="Q766" s="316"/>
      <c r="R766" s="316"/>
      <c r="S766" s="316"/>
      <c r="T766" s="316"/>
      <c r="U766" s="108"/>
      <c r="V766" s="317"/>
      <c r="W766" s="317"/>
    </row>
    <row r="767" spans="2:23" s="109" customFormat="1" ht="10.5" x14ac:dyDescent="0.25">
      <c r="B767" s="462" t="s">
        <v>475</v>
      </c>
      <c r="C767" s="463">
        <v>0.7</v>
      </c>
      <c r="D767" s="110"/>
      <c r="E767" s="86"/>
      <c r="F767" s="111"/>
      <c r="G767" s="86"/>
      <c r="H767" s="113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520"/>
      <c r="V767" s="123">
        <f t="shared" ref="V767:V770" si="91">C767*E767</f>
        <v>0</v>
      </c>
      <c r="W767" s="123">
        <f>C767*G767+I767*$I$764+J767*$J$764+K767*$K$764+L767*$L$764+M767*$M$764+N767*$N$764+O767*$O$764+P767*$P$764+Q767*$Q$764+R767*$R$764+S767*$S$764+T767*$T$764</f>
        <v>0</v>
      </c>
    </row>
    <row r="768" spans="2:23" s="109" customFormat="1" ht="10.5" x14ac:dyDescent="0.25">
      <c r="B768" s="455" t="s">
        <v>434</v>
      </c>
      <c r="C768" s="463">
        <v>0.9</v>
      </c>
      <c r="D768" s="110"/>
      <c r="E768" s="86"/>
      <c r="F768" s="111"/>
      <c r="G768" s="86"/>
      <c r="H768" s="113"/>
      <c r="I768" s="139"/>
      <c r="J768" s="139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520"/>
      <c r="V768" s="123">
        <f t="shared" si="91"/>
        <v>0</v>
      </c>
      <c r="W768" s="123">
        <f t="shared" ref="W768:W770" si="92">C768*G768+I768*$I$764+J768*$J$764+K768*$K$764+L768*$L$764+M768*$M$764+N768*$N$764+O768*$O$764+P768*$P$764+Q768*$Q$764+R768*$R$764+S768*$S$764+T768*$T$764</f>
        <v>0</v>
      </c>
    </row>
    <row r="769" spans="2:23" s="109" customFormat="1" ht="10.5" x14ac:dyDescent="0.25">
      <c r="B769" s="455" t="s">
        <v>476</v>
      </c>
      <c r="C769" s="463">
        <v>1.1000000000000001</v>
      </c>
      <c r="D769" s="110"/>
      <c r="E769" s="86"/>
      <c r="F769" s="111"/>
      <c r="G769" s="86"/>
      <c r="H769" s="113"/>
      <c r="I769" s="139"/>
      <c r="J769" s="139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520"/>
      <c r="V769" s="123">
        <f t="shared" si="91"/>
        <v>0</v>
      </c>
      <c r="W769" s="123">
        <f t="shared" si="92"/>
        <v>0</v>
      </c>
    </row>
    <row r="770" spans="2:23" s="109" customFormat="1" ht="10.5" x14ac:dyDescent="0.25">
      <c r="B770" s="464" t="s">
        <v>518</v>
      </c>
      <c r="C770" s="463">
        <v>1.5</v>
      </c>
      <c r="D770" s="110"/>
      <c r="E770" s="86"/>
      <c r="F770" s="111"/>
      <c r="G770" s="86"/>
      <c r="H770" s="113"/>
      <c r="I770" s="139"/>
      <c r="J770" s="139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520"/>
      <c r="V770" s="123">
        <f t="shared" si="91"/>
        <v>0</v>
      </c>
      <c r="W770" s="123">
        <f t="shared" si="92"/>
        <v>0</v>
      </c>
    </row>
    <row r="771" spans="2:23" s="109" customFormat="1" ht="21" x14ac:dyDescent="0.25">
      <c r="B771" s="522" t="s">
        <v>440</v>
      </c>
      <c r="C771" s="316"/>
      <c r="D771" s="137"/>
      <c r="E771" s="316"/>
      <c r="F771" s="102"/>
      <c r="G771" s="317"/>
      <c r="H771" s="120"/>
      <c r="I771" s="317"/>
      <c r="J771" s="316"/>
      <c r="K771" s="316"/>
      <c r="L771" s="316"/>
      <c r="M771" s="316"/>
      <c r="N771" s="316"/>
      <c r="O771" s="316"/>
      <c r="P771" s="316"/>
      <c r="Q771" s="316"/>
      <c r="R771" s="316"/>
      <c r="S771" s="316"/>
      <c r="T771" s="316"/>
      <c r="U771" s="108"/>
      <c r="V771" s="317"/>
      <c r="W771" s="317"/>
    </row>
    <row r="772" spans="2:23" s="109" customFormat="1" ht="10.5" x14ac:dyDescent="0.25">
      <c r="B772" s="465" t="s">
        <v>477</v>
      </c>
      <c r="C772" s="316"/>
      <c r="D772" s="137"/>
      <c r="E772" s="316"/>
      <c r="F772" s="102"/>
      <c r="G772" s="317"/>
      <c r="H772" s="120"/>
      <c r="I772" s="317"/>
      <c r="J772" s="316"/>
      <c r="K772" s="316"/>
      <c r="L772" s="316"/>
      <c r="M772" s="316"/>
      <c r="N772" s="316"/>
      <c r="O772" s="316"/>
      <c r="P772" s="316"/>
      <c r="Q772" s="316"/>
      <c r="R772" s="316"/>
      <c r="S772" s="316"/>
      <c r="T772" s="316"/>
      <c r="U772" s="108"/>
      <c r="V772" s="317"/>
      <c r="W772" s="317"/>
    </row>
    <row r="773" spans="2:23" s="109" customFormat="1" ht="10.5" x14ac:dyDescent="0.25">
      <c r="B773" s="481" t="s">
        <v>475</v>
      </c>
      <c r="C773" s="316"/>
      <c r="D773" s="137"/>
      <c r="E773" s="316"/>
      <c r="F773" s="102"/>
      <c r="G773" s="317"/>
      <c r="H773" s="120"/>
      <c r="I773" s="317"/>
      <c r="J773" s="316"/>
      <c r="K773" s="316"/>
      <c r="L773" s="316"/>
      <c r="M773" s="316"/>
      <c r="N773" s="316"/>
      <c r="O773" s="316"/>
      <c r="P773" s="316"/>
      <c r="Q773" s="316"/>
      <c r="R773" s="316"/>
      <c r="S773" s="316"/>
      <c r="T773" s="316"/>
      <c r="U773" s="108"/>
      <c r="V773" s="317"/>
      <c r="W773" s="317"/>
    </row>
    <row r="774" spans="2:23" s="109" customFormat="1" ht="10.5" x14ac:dyDescent="0.25">
      <c r="B774" s="478" t="s">
        <v>451</v>
      </c>
      <c r="C774" s="463">
        <v>0.2</v>
      </c>
      <c r="D774" s="110"/>
      <c r="E774" s="86"/>
      <c r="F774" s="111"/>
      <c r="G774" s="86"/>
      <c r="H774" s="113"/>
      <c r="I774" s="139"/>
      <c r="J774" s="139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520"/>
      <c r="V774" s="123">
        <f t="shared" ref="V774:V776" si="93">C774*E774</f>
        <v>0</v>
      </c>
      <c r="W774" s="123">
        <f t="shared" ref="W774:W776" si="94">C774*G774+I774*$I$764+J774*$J$764+K774*$K$764+L774*$L$764+M774*$M$764+N774*$N$764+O774*$O$764+P774*$P$764+Q774*$Q$764+R774*$R$764+S774*$S$764+T774*$T$764</f>
        <v>0</v>
      </c>
    </row>
    <row r="775" spans="2:23" s="109" customFormat="1" ht="10.5" x14ac:dyDescent="0.25">
      <c r="B775" s="478" t="s">
        <v>452</v>
      </c>
      <c r="C775" s="463">
        <v>0.5</v>
      </c>
      <c r="D775" s="110"/>
      <c r="E775" s="86"/>
      <c r="F775" s="111"/>
      <c r="G775" s="86"/>
      <c r="H775" s="113"/>
      <c r="I775" s="139"/>
      <c r="J775" s="139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520"/>
      <c r="V775" s="123">
        <f t="shared" si="93"/>
        <v>0</v>
      </c>
      <c r="W775" s="123">
        <f t="shared" si="94"/>
        <v>0</v>
      </c>
    </row>
    <row r="776" spans="2:23" s="109" customFormat="1" ht="10.5" x14ac:dyDescent="0.25">
      <c r="B776" s="479" t="s">
        <v>41</v>
      </c>
      <c r="C776" s="463">
        <v>0.6</v>
      </c>
      <c r="D776" s="110"/>
      <c r="E776" s="86"/>
      <c r="F776" s="111"/>
      <c r="G776" s="86"/>
      <c r="H776" s="113"/>
      <c r="I776" s="139"/>
      <c r="J776" s="139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520"/>
      <c r="V776" s="123">
        <f t="shared" si="93"/>
        <v>0</v>
      </c>
      <c r="W776" s="123">
        <f t="shared" si="94"/>
        <v>0</v>
      </c>
    </row>
    <row r="777" spans="2:23" s="109" customFormat="1" ht="10.5" x14ac:dyDescent="0.25">
      <c r="B777" s="480" t="s">
        <v>478</v>
      </c>
      <c r="C777" s="316"/>
      <c r="D777" s="137"/>
      <c r="E777" s="316"/>
      <c r="F777" s="102"/>
      <c r="G777" s="317"/>
      <c r="H777" s="120"/>
      <c r="I777" s="317"/>
      <c r="J777" s="316"/>
      <c r="K777" s="316"/>
      <c r="L777" s="316"/>
      <c r="M777" s="316"/>
      <c r="N777" s="316"/>
      <c r="O777" s="316"/>
      <c r="P777" s="316"/>
      <c r="Q777" s="316"/>
      <c r="R777" s="316"/>
      <c r="S777" s="316"/>
      <c r="T777" s="316"/>
      <c r="U777" s="108"/>
      <c r="V777" s="317"/>
      <c r="W777" s="317"/>
    </row>
    <row r="778" spans="2:23" s="109" customFormat="1" ht="10.5" x14ac:dyDescent="0.25">
      <c r="B778" s="476" t="s">
        <v>447</v>
      </c>
      <c r="C778" s="463">
        <v>0.75</v>
      </c>
      <c r="D778" s="110"/>
      <c r="E778" s="86"/>
      <c r="F778" s="111"/>
      <c r="G778" s="86"/>
      <c r="H778" s="113"/>
      <c r="I778" s="139"/>
      <c r="J778" s="139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520"/>
      <c r="V778" s="123">
        <f t="shared" ref="V778:V785" si="95">C778*E778</f>
        <v>0</v>
      </c>
      <c r="W778" s="123">
        <f t="shared" ref="W778:W785" si="96">C778*G778+I778*$I$764+J778*$J$764+K778*$K$764+L778*$L$764+M778*$M$764+N778*$N$764+O778*$O$764+P778*$P$764+Q778*$Q$764+R778*$R$764+S778*$S$764+T778*$T$764</f>
        <v>0</v>
      </c>
    </row>
    <row r="779" spans="2:23" s="109" customFormat="1" ht="10.5" x14ac:dyDescent="0.25">
      <c r="B779" s="476" t="s">
        <v>446</v>
      </c>
      <c r="C779" s="463">
        <v>0.85</v>
      </c>
      <c r="D779" s="110"/>
      <c r="E779" s="86"/>
      <c r="F779" s="111"/>
      <c r="G779" s="86"/>
      <c r="H779" s="113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520"/>
      <c r="V779" s="123">
        <f t="shared" si="95"/>
        <v>0</v>
      </c>
      <c r="W779" s="123">
        <f t="shared" si="96"/>
        <v>0</v>
      </c>
    </row>
    <row r="780" spans="2:23" s="109" customFormat="1" ht="10.5" x14ac:dyDescent="0.25">
      <c r="B780" s="476" t="s">
        <v>453</v>
      </c>
      <c r="C780" s="463">
        <v>0.2</v>
      </c>
      <c r="D780" s="110"/>
      <c r="E780" s="86"/>
      <c r="F780" s="111"/>
      <c r="G780" s="86"/>
      <c r="H780" s="113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520"/>
      <c r="V780" s="123">
        <f t="shared" si="95"/>
        <v>0</v>
      </c>
      <c r="W780" s="123">
        <f t="shared" si="96"/>
        <v>0</v>
      </c>
    </row>
    <row r="781" spans="2:23" s="109" customFormat="1" ht="10.5" x14ac:dyDescent="0.25">
      <c r="B781" s="476" t="s">
        <v>454</v>
      </c>
      <c r="C781" s="463">
        <v>0.5</v>
      </c>
      <c r="D781" s="110"/>
      <c r="E781" s="86"/>
      <c r="F781" s="111"/>
      <c r="G781" s="86"/>
      <c r="H781" s="113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520"/>
      <c r="V781" s="123">
        <f t="shared" si="95"/>
        <v>0</v>
      </c>
      <c r="W781" s="123">
        <f t="shared" si="96"/>
        <v>0</v>
      </c>
    </row>
    <row r="782" spans="2:23" s="109" customFormat="1" ht="10.5" x14ac:dyDescent="0.25">
      <c r="B782" s="476" t="s">
        <v>455</v>
      </c>
      <c r="C782" s="463">
        <v>0.75</v>
      </c>
      <c r="D782" s="110"/>
      <c r="E782" s="86"/>
      <c r="F782" s="111"/>
      <c r="G782" s="86"/>
      <c r="H782" s="113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520"/>
      <c r="V782" s="123">
        <f t="shared" si="95"/>
        <v>0</v>
      </c>
      <c r="W782" s="123">
        <f t="shared" si="96"/>
        <v>0</v>
      </c>
    </row>
    <row r="783" spans="2:23" s="109" customFormat="1" ht="10.5" x14ac:dyDescent="0.25">
      <c r="B783" s="476" t="s">
        <v>456</v>
      </c>
      <c r="C783" s="463">
        <v>0.85</v>
      </c>
      <c r="D783" s="110"/>
      <c r="E783" s="86"/>
      <c r="F783" s="111"/>
      <c r="G783" s="86"/>
      <c r="H783" s="113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520"/>
      <c r="V783" s="123">
        <f t="shared" si="95"/>
        <v>0</v>
      </c>
      <c r="W783" s="123">
        <f t="shared" si="96"/>
        <v>0</v>
      </c>
    </row>
    <row r="784" spans="2:23" s="109" customFormat="1" ht="10.5" x14ac:dyDescent="0.25">
      <c r="B784" s="476" t="s">
        <v>457</v>
      </c>
      <c r="C784" s="463">
        <v>1</v>
      </c>
      <c r="D784" s="110"/>
      <c r="E784" s="86"/>
      <c r="F784" s="111"/>
      <c r="G784" s="86"/>
      <c r="H784" s="113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520"/>
      <c r="V784" s="123">
        <f t="shared" si="95"/>
        <v>0</v>
      </c>
      <c r="W784" s="123">
        <f t="shared" si="96"/>
        <v>0</v>
      </c>
    </row>
    <row r="785" spans="2:23" s="109" customFormat="1" ht="10.5" x14ac:dyDescent="0.25">
      <c r="B785" s="476" t="s">
        <v>458</v>
      </c>
      <c r="C785" s="463">
        <v>1.5</v>
      </c>
      <c r="D785" s="110"/>
      <c r="E785" s="86"/>
      <c r="F785" s="111"/>
      <c r="G785" s="86"/>
      <c r="H785" s="113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520"/>
      <c r="V785" s="123">
        <f t="shared" si="95"/>
        <v>0</v>
      </c>
      <c r="W785" s="123">
        <f t="shared" si="96"/>
        <v>0</v>
      </c>
    </row>
    <row r="786" spans="2:23" s="109" customFormat="1" ht="10.5" x14ac:dyDescent="0.25">
      <c r="B786" s="480" t="s">
        <v>449</v>
      </c>
      <c r="C786" s="316"/>
      <c r="D786" s="137"/>
      <c r="E786" s="316"/>
      <c r="F786" s="102"/>
      <c r="G786" s="317"/>
      <c r="H786" s="120"/>
      <c r="I786" s="317"/>
      <c r="J786" s="316"/>
      <c r="K786" s="316"/>
      <c r="L786" s="316"/>
      <c r="M786" s="316"/>
      <c r="N786" s="316"/>
      <c r="O786" s="316"/>
      <c r="P786" s="316"/>
      <c r="Q786" s="316"/>
      <c r="R786" s="316"/>
      <c r="S786" s="316"/>
      <c r="T786" s="316"/>
      <c r="U786" s="108"/>
      <c r="V786" s="317"/>
      <c r="W786" s="317"/>
    </row>
    <row r="787" spans="2:23" s="109" customFormat="1" ht="10.5" x14ac:dyDescent="0.25">
      <c r="B787" s="477" t="s">
        <v>447</v>
      </c>
      <c r="C787" s="463">
        <v>0.75</v>
      </c>
      <c r="D787" s="110"/>
      <c r="E787" s="86"/>
      <c r="F787" s="111"/>
      <c r="G787" s="86"/>
      <c r="H787" s="113"/>
      <c r="I787" s="139"/>
      <c r="J787" s="139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520"/>
      <c r="V787" s="123">
        <f t="shared" ref="V787:V794" si="97">C787*E787</f>
        <v>0</v>
      </c>
      <c r="W787" s="123">
        <f t="shared" ref="W787:W794" si="98">C787*G787+I787*$I$764+J787*$J$764+K787*$K$764+L787*$L$764+M787*$M$764+N787*$N$764+O787*$O$764+P787*$P$764+Q787*$Q$764+R787*$R$764+S787*$S$764+T787*$T$764</f>
        <v>0</v>
      </c>
    </row>
    <row r="788" spans="2:23" s="109" customFormat="1" ht="10.5" x14ac:dyDescent="0.25">
      <c r="B788" s="477" t="s">
        <v>446</v>
      </c>
      <c r="C788" s="463">
        <v>0.85</v>
      </c>
      <c r="D788" s="110"/>
      <c r="E788" s="86"/>
      <c r="F788" s="111"/>
      <c r="G788" s="86"/>
      <c r="H788" s="113"/>
      <c r="I788" s="139"/>
      <c r="J788" s="139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520"/>
      <c r="V788" s="123">
        <f t="shared" si="97"/>
        <v>0</v>
      </c>
      <c r="W788" s="123">
        <f t="shared" si="98"/>
        <v>0</v>
      </c>
    </row>
    <row r="789" spans="2:23" s="109" customFormat="1" ht="10.5" x14ac:dyDescent="0.25">
      <c r="B789" s="477" t="s">
        <v>453</v>
      </c>
      <c r="C789" s="463">
        <v>0.2</v>
      </c>
      <c r="D789" s="110"/>
      <c r="E789" s="86"/>
      <c r="F789" s="111"/>
      <c r="G789" s="86"/>
      <c r="H789" s="113"/>
      <c r="I789" s="139"/>
      <c r="J789" s="139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520"/>
      <c r="V789" s="123">
        <f t="shared" si="97"/>
        <v>0</v>
      </c>
      <c r="W789" s="123">
        <f t="shared" si="98"/>
        <v>0</v>
      </c>
    </row>
    <row r="790" spans="2:23" s="109" customFormat="1" ht="10.5" x14ac:dyDescent="0.25">
      <c r="B790" s="477" t="s">
        <v>454</v>
      </c>
      <c r="C790" s="463">
        <v>0.5</v>
      </c>
      <c r="D790" s="110"/>
      <c r="E790" s="86"/>
      <c r="F790" s="111"/>
      <c r="G790" s="86"/>
      <c r="H790" s="113"/>
      <c r="I790" s="139"/>
      <c r="J790" s="139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520"/>
      <c r="V790" s="123">
        <f t="shared" si="97"/>
        <v>0</v>
      </c>
      <c r="W790" s="123">
        <f t="shared" si="98"/>
        <v>0</v>
      </c>
    </row>
    <row r="791" spans="2:23" s="109" customFormat="1" ht="10.5" x14ac:dyDescent="0.25">
      <c r="B791" s="477" t="s">
        <v>455</v>
      </c>
      <c r="C791" s="463">
        <v>0.75</v>
      </c>
      <c r="D791" s="110"/>
      <c r="E791" s="86"/>
      <c r="F791" s="111"/>
      <c r="G791" s="86"/>
      <c r="H791" s="113"/>
      <c r="I791" s="139"/>
      <c r="J791" s="139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520"/>
      <c r="V791" s="123">
        <f t="shared" si="97"/>
        <v>0</v>
      </c>
      <c r="W791" s="123">
        <f t="shared" si="98"/>
        <v>0</v>
      </c>
    </row>
    <row r="792" spans="2:23" s="109" customFormat="1" ht="10.5" x14ac:dyDescent="0.25">
      <c r="B792" s="477" t="s">
        <v>456</v>
      </c>
      <c r="C792" s="463">
        <v>0.85</v>
      </c>
      <c r="D792" s="110"/>
      <c r="E792" s="86"/>
      <c r="F792" s="111"/>
      <c r="G792" s="86"/>
      <c r="H792" s="113"/>
      <c r="I792" s="139"/>
      <c r="J792" s="139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520"/>
      <c r="V792" s="123">
        <f t="shared" si="97"/>
        <v>0</v>
      </c>
      <c r="W792" s="123">
        <f>C792*G792+I792*$I$764+J792*$J$764+K792*$K$764+L792*$L$764+M792*$M$764+N792*$N$764+O792*$O$764+P792*$P$764+Q792*$Q$764+R792*$R$764+S792*$S$764+T792*$T$764</f>
        <v>0</v>
      </c>
    </row>
    <row r="793" spans="2:23" s="109" customFormat="1" ht="10.5" x14ac:dyDescent="0.25">
      <c r="B793" s="477" t="s">
        <v>457</v>
      </c>
      <c r="C793" s="463">
        <v>1</v>
      </c>
      <c r="D793" s="110"/>
      <c r="E793" s="86"/>
      <c r="F793" s="111"/>
      <c r="G793" s="86"/>
      <c r="H793" s="113"/>
      <c r="I793" s="139"/>
      <c r="J793" s="139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520"/>
      <c r="V793" s="123">
        <f t="shared" si="97"/>
        <v>0</v>
      </c>
      <c r="W793" s="123">
        <f t="shared" si="98"/>
        <v>0</v>
      </c>
    </row>
    <row r="794" spans="2:23" ht="10.5" x14ac:dyDescent="0.25">
      <c r="B794" s="477" t="s">
        <v>458</v>
      </c>
      <c r="C794" s="463">
        <v>1.5</v>
      </c>
      <c r="D794" s="110"/>
      <c r="E794" s="86"/>
      <c r="F794" s="111"/>
      <c r="G794" s="86"/>
      <c r="H794" s="113"/>
      <c r="I794" s="139"/>
      <c r="J794" s="139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520"/>
      <c r="V794" s="123">
        <f t="shared" si="97"/>
        <v>0</v>
      </c>
      <c r="W794" s="123">
        <f t="shared" si="98"/>
        <v>0</v>
      </c>
    </row>
    <row r="795" spans="2:23" ht="9.9" customHeight="1" x14ac:dyDescent="0.25">
      <c r="B795" s="154"/>
      <c r="C795" s="101"/>
      <c r="D795" s="102"/>
      <c r="E795" s="103"/>
      <c r="F795" s="102"/>
      <c r="G795" s="101"/>
      <c r="H795" s="102"/>
      <c r="I795" s="128"/>
      <c r="J795" s="128"/>
      <c r="K795" s="128"/>
      <c r="L795" s="519"/>
      <c r="M795" s="597"/>
      <c r="N795" s="567"/>
      <c r="O795" s="567"/>
      <c r="P795" s="567"/>
      <c r="Q795" s="519"/>
      <c r="R795" s="567"/>
      <c r="S795" s="597"/>
      <c r="T795" s="519"/>
      <c r="U795" s="108"/>
      <c r="V795" s="101"/>
      <c r="W795" s="101"/>
    </row>
    <row r="796" spans="2:23" s="155" customFormat="1" ht="10.5" x14ac:dyDescent="0.25">
      <c r="B796" s="129" t="s">
        <v>349</v>
      </c>
      <c r="C796" s="185" t="s">
        <v>53</v>
      </c>
      <c r="D796" s="131"/>
      <c r="E796" s="85">
        <f>SUM(V767:V770,V774:V776,V778:V785,V787:V794)</f>
        <v>0</v>
      </c>
      <c r="F796" s="131"/>
      <c r="G796" s="91"/>
      <c r="H796" s="131"/>
      <c r="I796" s="156"/>
      <c r="J796" s="156"/>
      <c r="K796" s="156"/>
      <c r="L796" s="157"/>
      <c r="M796" s="157"/>
      <c r="N796" s="157"/>
      <c r="O796" s="157"/>
      <c r="P796" s="157"/>
      <c r="Q796" s="157"/>
      <c r="R796" s="157"/>
      <c r="S796" s="157"/>
      <c r="T796" s="157"/>
      <c r="U796" s="158"/>
      <c r="V796" s="91"/>
      <c r="W796" s="91"/>
    </row>
    <row r="797" spans="2:23" s="155" customFormat="1" ht="10.5" x14ac:dyDescent="0.25">
      <c r="B797" s="129" t="s">
        <v>350</v>
      </c>
      <c r="C797" s="185" t="s">
        <v>54</v>
      </c>
      <c r="D797" s="131"/>
      <c r="E797" s="85">
        <f>SUM(W767:W770,W774:W776,W778:W785,W787:W794)</f>
        <v>0</v>
      </c>
      <c r="F797" s="131"/>
      <c r="G797" s="91"/>
      <c r="H797" s="131"/>
      <c r="I797" s="156"/>
      <c r="J797" s="156"/>
      <c r="K797" s="156"/>
      <c r="L797" s="157"/>
      <c r="M797" s="157"/>
      <c r="N797" s="157"/>
      <c r="O797" s="157"/>
      <c r="P797" s="157"/>
      <c r="Q797" s="157"/>
      <c r="R797" s="157"/>
      <c r="S797" s="157"/>
      <c r="T797" s="157"/>
      <c r="U797" s="158"/>
      <c r="V797" s="91"/>
      <c r="W797" s="91"/>
    </row>
    <row r="798" spans="2:23" s="155" customFormat="1" ht="10.5" x14ac:dyDescent="0.25">
      <c r="B798" s="147"/>
      <c r="C798" s="91"/>
      <c r="D798" s="131"/>
      <c r="E798" s="149"/>
      <c r="F798" s="131"/>
      <c r="G798" s="91"/>
      <c r="H798" s="131"/>
      <c r="I798" s="258"/>
      <c r="J798" s="258"/>
      <c r="K798" s="258"/>
      <c r="L798" s="259"/>
      <c r="M798" s="259"/>
      <c r="N798" s="259"/>
      <c r="O798" s="259"/>
      <c r="P798" s="259"/>
      <c r="Q798" s="259"/>
      <c r="R798" s="259"/>
      <c r="S798" s="259"/>
      <c r="T798" s="259"/>
      <c r="U798" s="260"/>
      <c r="V798" s="261"/>
      <c r="W798" s="261"/>
    </row>
    <row r="799" spans="2:23" s="155" customFormat="1" ht="10.5" x14ac:dyDescent="0.25">
      <c r="B799" s="147"/>
      <c r="C799" s="91"/>
      <c r="D799" s="131"/>
      <c r="E799" s="149"/>
      <c r="F799" s="131"/>
      <c r="G799" s="91"/>
      <c r="H799" s="131"/>
      <c r="I799" s="258"/>
      <c r="J799" s="258"/>
      <c r="K799" s="258"/>
      <c r="L799" s="259"/>
      <c r="M799" s="259"/>
      <c r="N799" s="259"/>
      <c r="O799" s="259"/>
      <c r="P799" s="259"/>
      <c r="Q799" s="259"/>
      <c r="R799" s="259"/>
      <c r="S799" s="259"/>
      <c r="T799" s="259"/>
      <c r="U799" s="260"/>
      <c r="V799" s="261"/>
      <c r="W799" s="261"/>
    </row>
    <row r="800" spans="2:23" s="155" customFormat="1" ht="13" x14ac:dyDescent="0.25">
      <c r="B800" s="423" t="s">
        <v>606</v>
      </c>
      <c r="C800" s="210"/>
      <c r="D800" s="152"/>
      <c r="E800" s="210"/>
      <c r="F800" s="152"/>
      <c r="G800" s="152"/>
      <c r="H800" s="152"/>
      <c r="I800" s="152"/>
      <c r="J800" s="152"/>
      <c r="K800" s="152"/>
      <c r="L800" s="484"/>
      <c r="M800" s="598"/>
      <c r="N800" s="562"/>
      <c r="O800" s="562"/>
      <c r="P800" s="562"/>
      <c r="Q800" s="484"/>
      <c r="R800" s="562"/>
      <c r="S800" s="598"/>
      <c r="T800" s="484"/>
      <c r="U800" s="484"/>
      <c r="V800" s="484"/>
      <c r="W800" s="484"/>
    </row>
    <row r="801" spans="2:23" s="155" customFormat="1" ht="10.5" x14ac:dyDescent="0.25">
      <c r="B801" s="210"/>
      <c r="C801" s="210"/>
      <c r="D801" s="152"/>
      <c r="E801" s="210"/>
      <c r="F801" s="152"/>
      <c r="G801" s="152"/>
      <c r="H801" s="152"/>
      <c r="I801" s="152"/>
      <c r="J801" s="152"/>
      <c r="K801" s="152"/>
      <c r="L801" s="484"/>
      <c r="M801" s="598"/>
      <c r="N801" s="562"/>
      <c r="O801" s="562"/>
      <c r="P801" s="562"/>
      <c r="Q801" s="484"/>
      <c r="R801" s="562"/>
      <c r="S801" s="598"/>
      <c r="T801" s="484"/>
      <c r="U801" s="484"/>
      <c r="V801" s="484"/>
      <c r="W801" s="484"/>
    </row>
    <row r="802" spans="2:23" s="155" customFormat="1" ht="21" x14ac:dyDescent="0.25">
      <c r="B802" s="176"/>
      <c r="C802" s="177" t="s">
        <v>338</v>
      </c>
      <c r="D802" s="102"/>
      <c r="E802" s="103"/>
      <c r="F802" s="102"/>
      <c r="G802" s="101"/>
      <c r="H802" s="102"/>
      <c r="I802" s="484"/>
      <c r="J802" s="562"/>
      <c r="K802" s="562"/>
      <c r="L802" s="484"/>
      <c r="M802" s="598"/>
      <c r="N802" s="562"/>
      <c r="O802" s="562"/>
      <c r="P802" s="562"/>
      <c r="Q802" s="107"/>
      <c r="R802" s="107"/>
      <c r="S802" s="107"/>
      <c r="T802" s="107"/>
      <c r="U802" s="108"/>
      <c r="V802" s="101"/>
      <c r="W802" s="101"/>
    </row>
    <row r="803" spans="2:23" s="155" customFormat="1" ht="10.5" x14ac:dyDescent="0.25">
      <c r="B803" s="176"/>
      <c r="C803" s="105" t="s">
        <v>539</v>
      </c>
      <c r="D803" s="102"/>
      <c r="E803" s="103"/>
      <c r="F803" s="102"/>
      <c r="G803" s="101"/>
      <c r="H803" s="102"/>
      <c r="I803" s="484"/>
      <c r="J803" s="562"/>
      <c r="K803" s="562"/>
      <c r="L803" s="484"/>
      <c r="M803" s="598"/>
      <c r="N803" s="562"/>
      <c r="O803" s="562"/>
      <c r="P803" s="562"/>
      <c r="Q803" s="107"/>
      <c r="R803" s="107"/>
      <c r="S803" s="107"/>
      <c r="T803" s="107"/>
      <c r="U803" s="108"/>
      <c r="V803" s="101"/>
      <c r="W803" s="101"/>
    </row>
    <row r="804" spans="2:23" s="155" customFormat="1" ht="10.5" x14ac:dyDescent="0.25">
      <c r="B804" s="153" t="s">
        <v>362</v>
      </c>
      <c r="C804" s="92">
        <f>'Individu Form 2D ATMR Kredit'!H147</f>
        <v>0</v>
      </c>
      <c r="D804" s="178"/>
      <c r="E804" s="211"/>
      <c r="F804" s="178"/>
      <c r="G804" s="179"/>
      <c r="H804" s="178"/>
      <c r="I804" s="205"/>
      <c r="J804" s="205"/>
      <c r="K804" s="205"/>
      <c r="L804" s="487"/>
      <c r="M804" s="596"/>
      <c r="N804" s="568"/>
      <c r="O804" s="568"/>
      <c r="P804" s="568"/>
      <c r="Q804" s="487"/>
      <c r="R804" s="568"/>
      <c r="S804" s="596"/>
      <c r="T804" s="487"/>
      <c r="U804" s="206"/>
      <c r="V804" s="179"/>
      <c r="W804" s="179"/>
    </row>
    <row r="805" spans="2:23" s="155" customFormat="1" ht="10.5" x14ac:dyDescent="0.25">
      <c r="B805" s="204"/>
      <c r="C805" s="182"/>
      <c r="D805" s="178"/>
      <c r="E805" s="180"/>
      <c r="F805" s="178"/>
      <c r="G805" s="179"/>
      <c r="H805" s="178"/>
      <c r="I805" s="205"/>
      <c r="J805" s="205"/>
      <c r="K805" s="205"/>
      <c r="L805" s="487"/>
      <c r="M805" s="596"/>
      <c r="N805" s="568"/>
      <c r="O805" s="568"/>
      <c r="P805" s="568"/>
      <c r="Q805" s="487"/>
      <c r="R805" s="568"/>
      <c r="S805" s="596"/>
      <c r="T805" s="487"/>
      <c r="U805" s="206"/>
      <c r="V805" s="179"/>
      <c r="W805" s="179"/>
    </row>
    <row r="806" spans="2:23" s="155" customFormat="1" ht="21" x14ac:dyDescent="0.25">
      <c r="B806" s="183" t="s">
        <v>397</v>
      </c>
      <c r="C806" s="184" t="s">
        <v>338</v>
      </c>
      <c r="D806" s="131"/>
      <c r="E806" s="185" t="s">
        <v>361</v>
      </c>
      <c r="F806" s="131"/>
      <c r="G806" s="268" t="s">
        <v>2</v>
      </c>
      <c r="H806" s="131"/>
      <c r="I806" s="156"/>
      <c r="J806" s="156"/>
      <c r="K806" s="156"/>
      <c r="L806" s="157"/>
      <c r="M806" s="157"/>
      <c r="N806" s="157"/>
      <c r="O806" s="157"/>
      <c r="P806" s="157"/>
      <c r="Q806" s="157"/>
      <c r="R806" s="157"/>
      <c r="S806" s="157"/>
      <c r="T806" s="157"/>
      <c r="U806" s="158"/>
      <c r="V806" s="91"/>
      <c r="W806" s="91"/>
    </row>
    <row r="807" spans="2:23" s="155" customFormat="1" ht="10.5" x14ac:dyDescent="0.25">
      <c r="B807" s="186" t="s">
        <v>540</v>
      </c>
      <c r="C807" s="187" t="s">
        <v>541</v>
      </c>
      <c r="D807" s="158"/>
      <c r="E807" s="130" t="s">
        <v>542</v>
      </c>
      <c r="F807" s="158"/>
      <c r="G807" s="130" t="s">
        <v>544</v>
      </c>
      <c r="H807" s="158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8"/>
      <c r="V807" s="91"/>
      <c r="W807" s="91"/>
    </row>
    <row r="808" spans="2:23" s="155" customFormat="1" ht="10.5" x14ac:dyDescent="0.25">
      <c r="B808" s="165" t="s">
        <v>490</v>
      </c>
      <c r="C808" s="94"/>
      <c r="D808" s="102"/>
      <c r="E808" s="141">
        <v>0.1</v>
      </c>
      <c r="F808" s="102"/>
      <c r="G808" s="189">
        <f>E808*C808</f>
        <v>0</v>
      </c>
      <c r="H808" s="102"/>
      <c r="I808" s="128"/>
      <c r="J808" s="128"/>
      <c r="K808" s="128"/>
      <c r="L808" s="488"/>
      <c r="M808" s="597"/>
      <c r="N808" s="567"/>
      <c r="O808" s="567"/>
      <c r="P808" s="567"/>
      <c r="Q808" s="488"/>
      <c r="R808" s="567"/>
      <c r="S808" s="597"/>
      <c r="T808" s="488"/>
      <c r="U808" s="108"/>
      <c r="V808" s="101"/>
      <c r="W808" s="101"/>
    </row>
    <row r="809" spans="2:23" s="155" customFormat="1" ht="10.5" x14ac:dyDescent="0.25">
      <c r="B809" s="165" t="s">
        <v>492</v>
      </c>
      <c r="C809" s="94"/>
      <c r="D809" s="102"/>
      <c r="E809" s="141">
        <v>0.4</v>
      </c>
      <c r="F809" s="102"/>
      <c r="G809" s="189">
        <f>E809*C809</f>
        <v>0</v>
      </c>
      <c r="H809" s="102"/>
      <c r="I809" s="128"/>
      <c r="J809" s="128"/>
      <c r="K809" s="128"/>
      <c r="L809" s="488"/>
      <c r="M809" s="597"/>
      <c r="N809" s="567"/>
      <c r="O809" s="567"/>
      <c r="P809" s="567"/>
      <c r="Q809" s="488"/>
      <c r="R809" s="567"/>
      <c r="S809" s="597"/>
      <c r="T809" s="488"/>
      <c r="U809" s="108"/>
      <c r="V809" s="101"/>
      <c r="W809" s="101"/>
    </row>
    <row r="810" spans="2:23" s="155" customFormat="1" ht="10.5" x14ac:dyDescent="0.25">
      <c r="B810" s="100"/>
      <c r="C810" s="199"/>
      <c r="D810" s="102"/>
      <c r="E810" s="114" t="s">
        <v>52</v>
      </c>
      <c r="F810" s="102"/>
      <c r="G810" s="96">
        <f>SUM(G808:G809)</f>
        <v>0</v>
      </c>
      <c r="H810" s="102"/>
      <c r="I810" s="128"/>
      <c r="J810" s="128"/>
      <c r="K810" s="128"/>
      <c r="L810" s="488"/>
      <c r="M810" s="597"/>
      <c r="N810" s="567"/>
      <c r="O810" s="567"/>
      <c r="P810" s="567"/>
      <c r="Q810" s="488"/>
      <c r="R810" s="567"/>
      <c r="S810" s="597"/>
      <c r="T810" s="488"/>
      <c r="U810" s="108"/>
      <c r="V810" s="101"/>
      <c r="W810" s="101"/>
    </row>
    <row r="811" spans="2:23" s="155" customFormat="1" ht="10.5" x14ac:dyDescent="0.25">
      <c r="B811" s="100"/>
      <c r="C811" s="101"/>
      <c r="D811" s="102"/>
      <c r="E811" s="103"/>
      <c r="F811" s="102"/>
      <c r="G811" s="101"/>
      <c r="H811" s="102"/>
      <c r="I811" s="713"/>
      <c r="J811" s="713"/>
      <c r="K811" s="713"/>
      <c r="L811" s="707"/>
      <c r="M811" s="598"/>
      <c r="N811" s="562"/>
      <c r="O811" s="562"/>
      <c r="P811" s="562"/>
      <c r="Q811" s="107"/>
      <c r="R811" s="107"/>
      <c r="S811" s="107"/>
      <c r="T811" s="107"/>
      <c r="U811" s="108"/>
      <c r="V811" s="101"/>
      <c r="W811" s="101"/>
    </row>
    <row r="812" spans="2:23" s="155" customFormat="1" ht="10.5" x14ac:dyDescent="0.25">
      <c r="B812" s="708" t="s">
        <v>345</v>
      </c>
      <c r="C812" s="705" t="s">
        <v>346</v>
      </c>
      <c r="D812" s="110"/>
      <c r="E812" s="705" t="s">
        <v>2</v>
      </c>
      <c r="F812" s="111"/>
      <c r="G812" s="705" t="s">
        <v>395</v>
      </c>
      <c r="H812" s="112"/>
      <c r="I812" s="710" t="s">
        <v>396</v>
      </c>
      <c r="J812" s="711"/>
      <c r="K812" s="711"/>
      <c r="L812" s="711"/>
      <c r="M812" s="711"/>
      <c r="N812" s="711"/>
      <c r="O812" s="711"/>
      <c r="P812" s="711"/>
      <c r="Q812" s="711"/>
      <c r="R812" s="711"/>
      <c r="S812" s="711"/>
      <c r="T812" s="712"/>
      <c r="U812" s="484"/>
      <c r="V812" s="705" t="s">
        <v>421</v>
      </c>
      <c r="W812" s="705" t="s">
        <v>411</v>
      </c>
    </row>
    <row r="813" spans="2:23" s="155" customFormat="1" ht="10.5" x14ac:dyDescent="0.25">
      <c r="B813" s="709"/>
      <c r="C813" s="706"/>
      <c r="D813" s="110"/>
      <c r="E813" s="706"/>
      <c r="F813" s="111"/>
      <c r="G813" s="706"/>
      <c r="H813" s="113"/>
      <c r="I813" s="114">
        <v>0</v>
      </c>
      <c r="J813" s="114">
        <v>0.1</v>
      </c>
      <c r="K813" s="114">
        <v>0.15</v>
      </c>
      <c r="L813" s="114">
        <v>0.2</v>
      </c>
      <c r="M813" s="114">
        <v>0.25</v>
      </c>
      <c r="N813" s="114">
        <v>0.3</v>
      </c>
      <c r="O813" s="114">
        <v>0.35</v>
      </c>
      <c r="P813" s="114">
        <v>0.4</v>
      </c>
      <c r="Q813" s="114">
        <v>0.5</v>
      </c>
      <c r="R813" s="114">
        <v>0.75</v>
      </c>
      <c r="S813" s="114">
        <v>0.85</v>
      </c>
      <c r="T813" s="114">
        <v>1</v>
      </c>
      <c r="U813" s="484"/>
      <c r="V813" s="706"/>
      <c r="W813" s="706"/>
    </row>
    <row r="814" spans="2:23" s="155" customFormat="1" ht="10.5" x14ac:dyDescent="0.25">
      <c r="B814" s="115" t="s">
        <v>545</v>
      </c>
      <c r="C814" s="116" t="s">
        <v>546</v>
      </c>
      <c r="D814" s="110"/>
      <c r="E814" s="116" t="s">
        <v>547</v>
      </c>
      <c r="F814" s="111"/>
      <c r="G814" s="116" t="s">
        <v>548</v>
      </c>
      <c r="H814" s="113"/>
      <c r="I814" s="116" t="s">
        <v>549</v>
      </c>
      <c r="J814" s="116" t="s">
        <v>557</v>
      </c>
      <c r="K814" s="116" t="s">
        <v>550</v>
      </c>
      <c r="L814" s="116" t="s">
        <v>559</v>
      </c>
      <c r="M814" s="116" t="s">
        <v>560</v>
      </c>
      <c r="N814" s="116" t="s">
        <v>561</v>
      </c>
      <c r="O814" s="116" t="s">
        <v>621</v>
      </c>
      <c r="P814" s="116" t="s">
        <v>622</v>
      </c>
      <c r="Q814" s="116" t="s">
        <v>623</v>
      </c>
      <c r="R814" s="116" t="s">
        <v>624</v>
      </c>
      <c r="S814" s="116" t="s">
        <v>625</v>
      </c>
      <c r="T814" s="116" t="s">
        <v>626</v>
      </c>
      <c r="U814" s="562"/>
      <c r="V814" s="116" t="s">
        <v>627</v>
      </c>
      <c r="W814" s="116" t="s">
        <v>628</v>
      </c>
    </row>
    <row r="815" spans="2:23" s="155" customFormat="1" ht="10.5" x14ac:dyDescent="0.25">
      <c r="B815" s="483" t="s">
        <v>489</v>
      </c>
      <c r="C815" s="463">
        <v>1</v>
      </c>
      <c r="D815" s="110"/>
      <c r="E815" s="86"/>
      <c r="F815" s="111"/>
      <c r="G815" s="86"/>
      <c r="H815" s="113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520"/>
      <c r="V815" s="123">
        <f t="shared" ref="V815:V816" si="99">C815*E815</f>
        <v>0</v>
      </c>
      <c r="W815" s="123">
        <f>C815*G815+I815*$I$813+J815*$J$813+K815*$K$813+L815*$L$813+M815*$M$813+N815*$N$813+O815*$O$813+P815*$P$813+Q815*$Q$813+R815*$R$813+S815*$S$813+T815*$T$813</f>
        <v>0</v>
      </c>
    </row>
    <row r="816" spans="2:23" s="155" customFormat="1" ht="10.5" x14ac:dyDescent="0.25">
      <c r="B816" s="483" t="s">
        <v>488</v>
      </c>
      <c r="C816" s="463">
        <v>1.5</v>
      </c>
      <c r="D816" s="110"/>
      <c r="E816" s="86"/>
      <c r="F816" s="111"/>
      <c r="G816" s="86"/>
      <c r="H816" s="113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520"/>
      <c r="V816" s="123">
        <f t="shared" si="99"/>
        <v>0</v>
      </c>
      <c r="W816" s="123">
        <f>C816*G816+I816*$I$813+J816*$J$813+K816*$K$813+L816*$L$813+M816*$M$813+N816*$N$813+O816*$O$813+P816*$P$813+Q816*$Q$813+R816*$R$813+S816*$S$813+T816*$T$813</f>
        <v>0</v>
      </c>
    </row>
    <row r="817" spans="1:23" s="155" customFormat="1" ht="10.5" x14ac:dyDescent="0.25">
      <c r="B817" s="483" t="s">
        <v>41</v>
      </c>
      <c r="C817" s="316"/>
      <c r="D817" s="137"/>
      <c r="E817" s="316"/>
      <c r="F817" s="102"/>
      <c r="G817" s="317"/>
      <c r="H817" s="120"/>
      <c r="I817" s="317"/>
      <c r="J817" s="316"/>
      <c r="K817" s="316"/>
      <c r="L817" s="316"/>
      <c r="M817" s="316"/>
      <c r="N817" s="316"/>
      <c r="O817" s="316"/>
      <c r="P817" s="316"/>
      <c r="Q817" s="316"/>
      <c r="R817" s="316"/>
      <c r="S817" s="316"/>
      <c r="T817" s="316"/>
      <c r="U817" s="108"/>
      <c r="V817" s="317"/>
      <c r="W817" s="317"/>
    </row>
    <row r="818" spans="1:23" s="155" customFormat="1" ht="10.5" x14ac:dyDescent="0.25">
      <c r="B818" s="477" t="s">
        <v>453</v>
      </c>
      <c r="C818" s="463">
        <v>0.2</v>
      </c>
      <c r="D818" s="110"/>
      <c r="E818" s="86"/>
      <c r="F818" s="111"/>
      <c r="G818" s="86"/>
      <c r="H818" s="113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520"/>
      <c r="V818" s="123">
        <f t="shared" ref="V818:V822" si="100">C818*E818</f>
        <v>0</v>
      </c>
      <c r="W818" s="123">
        <f t="shared" ref="W818:W823" si="101">C818*G818+I818*$I$813+J818*$J$813+K818*$K$813+L818*$L$813+M818*$M$813+N818*$N$813+O818*$O$813+P818*$P$813+Q818*$Q$813+R818*$R$813+S818*$S$813+T818*$T$813</f>
        <v>0</v>
      </c>
    </row>
    <row r="819" spans="1:23" s="155" customFormat="1" ht="10.5" x14ac:dyDescent="0.25">
      <c r="B819" s="477" t="s">
        <v>454</v>
      </c>
      <c r="C819" s="463">
        <v>0.5</v>
      </c>
      <c r="D819" s="110"/>
      <c r="E819" s="86"/>
      <c r="F819" s="111"/>
      <c r="G819" s="86"/>
      <c r="H819" s="113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520"/>
      <c r="V819" s="123">
        <f t="shared" si="100"/>
        <v>0</v>
      </c>
      <c r="W819" s="123">
        <f>C819*G819+I819*$I$813+J819*$J$813+K819*$K$813+L819*$L$813+M819*$M$813+N819*$N$813+O819*$O$813+P819*$P$813+Q819*$Q$813+R819*$R$813+S819*$S$813+T819*$T$813</f>
        <v>0</v>
      </c>
    </row>
    <row r="820" spans="1:23" s="155" customFormat="1" ht="10.5" x14ac:dyDescent="0.25">
      <c r="B820" s="477" t="s">
        <v>455</v>
      </c>
      <c r="C820" s="463">
        <v>0.75</v>
      </c>
      <c r="D820" s="110"/>
      <c r="E820" s="86"/>
      <c r="F820" s="111"/>
      <c r="G820" s="86"/>
      <c r="H820" s="113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520"/>
      <c r="V820" s="123">
        <f t="shared" si="100"/>
        <v>0</v>
      </c>
      <c r="W820" s="123">
        <f t="shared" si="101"/>
        <v>0</v>
      </c>
    </row>
    <row r="821" spans="1:23" s="155" customFormat="1" ht="10.5" x14ac:dyDescent="0.25">
      <c r="B821" s="477" t="s">
        <v>456</v>
      </c>
      <c r="C821" s="463">
        <v>0.85</v>
      </c>
      <c r="D821" s="110"/>
      <c r="E821" s="86"/>
      <c r="F821" s="111"/>
      <c r="G821" s="86"/>
      <c r="H821" s="113"/>
      <c r="I821" s="139"/>
      <c r="J821" s="139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520"/>
      <c r="V821" s="123">
        <f t="shared" si="100"/>
        <v>0</v>
      </c>
      <c r="W821" s="123">
        <f t="shared" si="101"/>
        <v>0</v>
      </c>
    </row>
    <row r="822" spans="1:23" s="155" customFormat="1" ht="10.5" x14ac:dyDescent="0.25">
      <c r="B822" s="477" t="s">
        <v>457</v>
      </c>
      <c r="C822" s="463">
        <v>1</v>
      </c>
      <c r="D822" s="110"/>
      <c r="E822" s="86"/>
      <c r="F822" s="111"/>
      <c r="G822" s="86"/>
      <c r="H822" s="113"/>
      <c r="I822" s="139"/>
      <c r="J822" s="139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520"/>
      <c r="V822" s="123">
        <f t="shared" si="100"/>
        <v>0</v>
      </c>
      <c r="W822" s="123">
        <f t="shared" si="101"/>
        <v>0</v>
      </c>
    </row>
    <row r="823" spans="1:23" s="155" customFormat="1" ht="10.5" x14ac:dyDescent="0.25">
      <c r="B823" s="477" t="s">
        <v>458</v>
      </c>
      <c r="C823" s="463">
        <v>1.5</v>
      </c>
      <c r="D823" s="137"/>
      <c r="E823" s="86"/>
      <c r="F823" s="111"/>
      <c r="G823" s="86"/>
      <c r="H823" s="113"/>
      <c r="I823" s="139"/>
      <c r="J823" s="139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08"/>
      <c r="V823" s="123">
        <f>C823*E823</f>
        <v>0</v>
      </c>
      <c r="W823" s="123">
        <f t="shared" si="101"/>
        <v>0</v>
      </c>
    </row>
    <row r="824" spans="1:23" s="155" customFormat="1" ht="10.5" x14ac:dyDescent="0.25">
      <c r="B824" s="154"/>
      <c r="C824" s="101"/>
      <c r="D824" s="102"/>
      <c r="E824" s="103"/>
      <c r="F824" s="102"/>
      <c r="G824" s="101"/>
      <c r="H824" s="102"/>
      <c r="I824" s="128"/>
      <c r="J824" s="128"/>
      <c r="K824" s="128"/>
      <c r="L824" s="519"/>
      <c r="M824" s="597"/>
      <c r="N824" s="567"/>
      <c r="O824" s="567"/>
      <c r="P824" s="567"/>
      <c r="Q824" s="519"/>
      <c r="R824" s="567"/>
      <c r="S824" s="597"/>
      <c r="T824" s="519"/>
      <c r="U824" s="108"/>
      <c r="V824" s="101"/>
      <c r="W824" s="101"/>
    </row>
    <row r="825" spans="1:23" s="155" customFormat="1" ht="10.5" x14ac:dyDescent="0.25">
      <c r="B825" s="129" t="s">
        <v>349</v>
      </c>
      <c r="C825" s="185" t="s">
        <v>53</v>
      </c>
      <c r="D825" s="131"/>
      <c r="E825" s="85">
        <f>SUM(V815:V816,V818:V823)</f>
        <v>0</v>
      </c>
      <c r="F825" s="131"/>
      <c r="G825" s="91"/>
      <c r="H825" s="131"/>
      <c r="I825" s="156"/>
      <c r="J825" s="156"/>
      <c r="K825" s="156"/>
      <c r="L825" s="157"/>
      <c r="M825" s="157"/>
      <c r="N825" s="157"/>
      <c r="O825" s="157"/>
      <c r="P825" s="157"/>
      <c r="Q825" s="157"/>
      <c r="R825" s="157"/>
      <c r="S825" s="157"/>
      <c r="T825" s="157"/>
      <c r="U825" s="158"/>
      <c r="V825" s="91"/>
      <c r="W825" s="91"/>
    </row>
    <row r="826" spans="1:23" s="155" customFormat="1" ht="10.5" x14ac:dyDescent="0.25">
      <c r="B826" s="129" t="s">
        <v>350</v>
      </c>
      <c r="C826" s="185" t="s">
        <v>54</v>
      </c>
      <c r="D826" s="131"/>
      <c r="E826" s="85">
        <f>SUM(W815:W816,W818:W823)</f>
        <v>0</v>
      </c>
      <c r="F826" s="131"/>
      <c r="G826" s="91"/>
      <c r="H826" s="131"/>
      <c r="I826" s="156"/>
      <c r="J826" s="156"/>
      <c r="K826" s="156"/>
      <c r="L826" s="157"/>
      <c r="M826" s="157"/>
      <c r="N826" s="157"/>
      <c r="O826" s="157"/>
      <c r="P826" s="157"/>
      <c r="Q826" s="157"/>
      <c r="R826" s="157"/>
      <c r="S826" s="157"/>
      <c r="T826" s="157"/>
      <c r="U826" s="158"/>
      <c r="V826" s="91"/>
      <c r="W826" s="91"/>
    </row>
    <row r="827" spans="1:23" s="155" customFormat="1" ht="13" x14ac:dyDescent="0.3">
      <c r="B827" s="521"/>
      <c r="C827" s="135"/>
      <c r="D827" s="81"/>
      <c r="E827" s="81"/>
      <c r="F827" s="81"/>
      <c r="G827" s="135"/>
      <c r="H827" s="81"/>
      <c r="I827" s="81"/>
      <c r="J827" s="81"/>
      <c r="K827" s="81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</row>
    <row r="828" spans="1:23" s="155" customFormat="1" ht="10.5" x14ac:dyDescent="0.25">
      <c r="B828" s="147"/>
      <c r="C828" s="91"/>
      <c r="D828" s="131"/>
      <c r="E828" s="149"/>
      <c r="F828" s="131"/>
      <c r="G828" s="91"/>
      <c r="H828" s="131"/>
      <c r="I828" s="258"/>
      <c r="J828" s="258"/>
      <c r="K828" s="258"/>
      <c r="L828" s="259"/>
      <c r="M828" s="259"/>
      <c r="N828" s="259"/>
      <c r="O828" s="259"/>
      <c r="P828" s="259"/>
      <c r="Q828" s="259"/>
      <c r="R828" s="259"/>
      <c r="S828" s="259"/>
      <c r="T828" s="259"/>
      <c r="U828" s="260"/>
      <c r="V828" s="261"/>
      <c r="W828" s="261"/>
    </row>
    <row r="829" spans="1:23" s="82" customFormat="1" ht="15" customHeight="1" x14ac:dyDescent="0.25">
      <c r="A829" s="81"/>
      <c r="B829" s="423" t="s">
        <v>607</v>
      </c>
      <c r="C829" s="210"/>
      <c r="D829" s="152"/>
      <c r="E829" s="210"/>
      <c r="F829" s="152"/>
      <c r="G829" s="152"/>
      <c r="H829" s="152"/>
      <c r="I829" s="152"/>
      <c r="J829" s="152"/>
      <c r="K829" s="152"/>
      <c r="L829" s="281"/>
      <c r="M829" s="598"/>
      <c r="N829" s="562"/>
      <c r="O829" s="562"/>
      <c r="P829" s="562"/>
      <c r="Q829" s="281"/>
      <c r="R829" s="562"/>
      <c r="S829" s="598"/>
      <c r="T829" s="281"/>
      <c r="U829" s="281"/>
      <c r="V829" s="281"/>
      <c r="W829" s="281"/>
    </row>
    <row r="830" spans="1:23" s="82" customFormat="1" ht="7.5" customHeight="1" x14ac:dyDescent="0.25">
      <c r="A830" s="81"/>
      <c r="B830" s="210"/>
      <c r="C830" s="210"/>
      <c r="D830" s="152"/>
      <c r="E830" s="210"/>
      <c r="F830" s="152"/>
      <c r="G830" s="152"/>
      <c r="H830" s="152"/>
      <c r="I830" s="152"/>
      <c r="J830" s="152"/>
      <c r="K830" s="152"/>
      <c r="L830" s="281"/>
      <c r="M830" s="598"/>
      <c r="N830" s="562"/>
      <c r="O830" s="562"/>
      <c r="P830" s="562"/>
      <c r="Q830" s="281"/>
      <c r="R830" s="562"/>
      <c r="S830" s="598"/>
      <c r="T830" s="281"/>
      <c r="U830" s="281"/>
      <c r="V830" s="281"/>
      <c r="W830" s="281"/>
    </row>
    <row r="831" spans="1:23" ht="21" x14ac:dyDescent="0.25">
      <c r="B831" s="176"/>
      <c r="C831" s="177" t="s">
        <v>338</v>
      </c>
      <c r="D831" s="102"/>
      <c r="E831" s="103"/>
      <c r="F831" s="102"/>
      <c r="G831" s="101"/>
      <c r="H831" s="102"/>
      <c r="I831" s="281"/>
      <c r="J831" s="562"/>
      <c r="K831" s="562"/>
      <c r="L831" s="281"/>
      <c r="M831" s="598"/>
      <c r="N831" s="562"/>
      <c r="O831" s="562"/>
      <c r="P831" s="562"/>
      <c r="Q831" s="107"/>
      <c r="R831" s="107"/>
      <c r="S831" s="107"/>
      <c r="T831" s="107"/>
      <c r="U831" s="108"/>
      <c r="V831" s="101"/>
      <c r="W831" s="101"/>
    </row>
    <row r="832" spans="1:23" ht="10.5" x14ac:dyDescent="0.25">
      <c r="B832" s="176"/>
      <c r="C832" s="105" t="s">
        <v>539</v>
      </c>
      <c r="D832" s="102"/>
      <c r="E832" s="103"/>
      <c r="F832" s="102"/>
      <c r="G832" s="101"/>
      <c r="H832" s="102"/>
      <c r="I832" s="281"/>
      <c r="J832" s="562"/>
      <c r="K832" s="562"/>
      <c r="L832" s="281"/>
      <c r="M832" s="598"/>
      <c r="N832" s="562"/>
      <c r="O832" s="562"/>
      <c r="P832" s="562"/>
      <c r="Q832" s="107"/>
      <c r="R832" s="107"/>
      <c r="S832" s="107"/>
      <c r="T832" s="107"/>
      <c r="U832" s="108"/>
      <c r="V832" s="101"/>
      <c r="W832" s="101"/>
    </row>
    <row r="833" spans="1:24" ht="10.5" x14ac:dyDescent="0.25">
      <c r="A833" s="82"/>
      <c r="B833" s="153" t="s">
        <v>362</v>
      </c>
      <c r="C833" s="92">
        <f>'Individu Form 2D ATMR Kredit'!H148</f>
        <v>0</v>
      </c>
      <c r="D833" s="178"/>
      <c r="E833" s="211"/>
      <c r="F833" s="178"/>
      <c r="G833" s="179"/>
      <c r="H833" s="178"/>
      <c r="I833" s="205"/>
      <c r="J833" s="205"/>
      <c r="K833" s="205"/>
      <c r="L833" s="279"/>
      <c r="M833" s="596"/>
      <c r="N833" s="568"/>
      <c r="O833" s="568"/>
      <c r="P833" s="568"/>
      <c r="Q833" s="279"/>
      <c r="R833" s="568"/>
      <c r="S833" s="596"/>
      <c r="T833" s="279"/>
      <c r="U833" s="206"/>
      <c r="V833" s="179"/>
      <c r="W833" s="179"/>
    </row>
    <row r="834" spans="1:24" s="82" customFormat="1" ht="9.9" customHeight="1" x14ac:dyDescent="0.25">
      <c r="B834" s="204"/>
      <c r="C834" s="182"/>
      <c r="D834" s="178"/>
      <c r="E834" s="180"/>
      <c r="F834" s="178"/>
      <c r="G834" s="179"/>
      <c r="H834" s="178"/>
      <c r="I834" s="205"/>
      <c r="J834" s="205"/>
      <c r="K834" s="205"/>
      <c r="L834" s="279"/>
      <c r="M834" s="596"/>
      <c r="N834" s="568"/>
      <c r="O834" s="568"/>
      <c r="P834" s="568"/>
      <c r="Q834" s="279"/>
      <c r="R834" s="568"/>
      <c r="S834" s="596"/>
      <c r="T834" s="279"/>
      <c r="U834" s="206"/>
      <c r="V834" s="179"/>
      <c r="W834" s="179"/>
    </row>
    <row r="835" spans="1:24" s="155" customFormat="1" ht="21" x14ac:dyDescent="0.25">
      <c r="B835" s="183" t="s">
        <v>397</v>
      </c>
      <c r="C835" s="184" t="s">
        <v>338</v>
      </c>
      <c r="D835" s="131"/>
      <c r="E835" s="185" t="s">
        <v>361</v>
      </c>
      <c r="F835" s="131"/>
      <c r="G835" s="268" t="s">
        <v>2</v>
      </c>
      <c r="H835" s="131"/>
      <c r="I835" s="156"/>
      <c r="J835" s="156"/>
      <c r="K835" s="156"/>
      <c r="L835" s="157"/>
      <c r="M835" s="157"/>
      <c r="N835" s="157"/>
      <c r="O835" s="157"/>
      <c r="P835" s="157"/>
      <c r="Q835" s="157"/>
      <c r="R835" s="157"/>
      <c r="S835" s="157"/>
      <c r="T835" s="157"/>
      <c r="U835" s="158"/>
      <c r="V835" s="91"/>
      <c r="W835" s="91"/>
    </row>
    <row r="836" spans="1:24" s="188" customFormat="1" ht="10.5" x14ac:dyDescent="0.25">
      <c r="B836" s="186" t="s">
        <v>540</v>
      </c>
      <c r="C836" s="187" t="s">
        <v>541</v>
      </c>
      <c r="D836" s="158"/>
      <c r="E836" s="130" t="s">
        <v>542</v>
      </c>
      <c r="F836" s="158"/>
      <c r="G836" s="130" t="s">
        <v>544</v>
      </c>
      <c r="H836" s="158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8"/>
      <c r="V836" s="91"/>
      <c r="W836" s="91"/>
    </row>
    <row r="837" spans="1:24" ht="10.5" x14ac:dyDescent="0.25">
      <c r="B837" s="165" t="s">
        <v>490</v>
      </c>
      <c r="C837" s="94"/>
      <c r="D837" s="102"/>
      <c r="E837" s="141">
        <v>0.1</v>
      </c>
      <c r="F837" s="102"/>
      <c r="G837" s="189">
        <f>E837*C837</f>
        <v>0</v>
      </c>
      <c r="H837" s="102"/>
      <c r="I837" s="128"/>
      <c r="J837" s="128"/>
      <c r="K837" s="128"/>
      <c r="L837" s="280"/>
      <c r="M837" s="597"/>
      <c r="N837" s="567"/>
      <c r="O837" s="567"/>
      <c r="P837" s="567"/>
      <c r="Q837" s="280"/>
      <c r="R837" s="567"/>
      <c r="S837" s="597"/>
      <c r="T837" s="280"/>
      <c r="U837" s="108"/>
      <c r="V837" s="101"/>
      <c r="W837" s="101"/>
    </row>
    <row r="838" spans="1:24" ht="10.5" x14ac:dyDescent="0.25">
      <c r="B838" s="165" t="s">
        <v>492</v>
      </c>
      <c r="C838" s="94"/>
      <c r="D838" s="102"/>
      <c r="E838" s="141">
        <v>0.4</v>
      </c>
      <c r="F838" s="102"/>
      <c r="G838" s="189">
        <f>E838*C838</f>
        <v>0</v>
      </c>
      <c r="H838" s="102"/>
      <c r="I838" s="128"/>
      <c r="J838" s="128"/>
      <c r="K838" s="128"/>
      <c r="L838" s="280"/>
      <c r="M838" s="597"/>
      <c r="N838" s="567"/>
      <c r="O838" s="567"/>
      <c r="P838" s="567"/>
      <c r="Q838" s="280"/>
      <c r="R838" s="567"/>
      <c r="S838" s="597"/>
      <c r="T838" s="280"/>
      <c r="U838" s="108"/>
      <c r="V838" s="101"/>
      <c r="W838" s="101"/>
    </row>
    <row r="839" spans="1:24" ht="10.5" x14ac:dyDescent="0.25">
      <c r="B839" s="100"/>
      <c r="C839" s="199"/>
      <c r="D839" s="102"/>
      <c r="E839" s="114" t="s">
        <v>52</v>
      </c>
      <c r="F839" s="102"/>
      <c r="G839" s="96">
        <f>SUM(G837:G838)</f>
        <v>0</v>
      </c>
      <c r="H839" s="102"/>
      <c r="I839" s="128"/>
      <c r="J839" s="128"/>
      <c r="K839" s="128"/>
      <c r="L839" s="280"/>
      <c r="M839" s="597"/>
      <c r="N839" s="567"/>
      <c r="O839" s="567"/>
      <c r="P839" s="567"/>
      <c r="Q839" s="280"/>
      <c r="R839" s="567"/>
      <c r="S839" s="597"/>
      <c r="T839" s="280"/>
      <c r="U839" s="108"/>
      <c r="V839" s="101"/>
      <c r="W839" s="101"/>
    </row>
    <row r="840" spans="1:24" ht="9.9" customHeight="1" x14ac:dyDescent="0.25">
      <c r="B840" s="100"/>
      <c r="C840" s="101"/>
      <c r="D840" s="102"/>
      <c r="E840" s="103"/>
      <c r="F840" s="102"/>
      <c r="G840" s="101"/>
      <c r="H840" s="102"/>
      <c r="I840" s="713"/>
      <c r="J840" s="713"/>
      <c r="K840" s="713"/>
      <c r="L840" s="707"/>
      <c r="M840" s="598"/>
      <c r="N840" s="562"/>
      <c r="O840" s="562"/>
      <c r="P840" s="562"/>
      <c r="Q840" s="107"/>
      <c r="R840" s="107"/>
      <c r="S840" s="107"/>
      <c r="T840" s="107"/>
      <c r="U840" s="108"/>
      <c r="V840" s="101"/>
      <c r="W840" s="101"/>
    </row>
    <row r="841" spans="1:24" s="132" customFormat="1" ht="22.5" customHeight="1" x14ac:dyDescent="0.25">
      <c r="B841" s="708" t="s">
        <v>345</v>
      </c>
      <c r="C841" s="705" t="s">
        <v>346</v>
      </c>
      <c r="D841" s="110"/>
      <c r="E841" s="705" t="s">
        <v>2</v>
      </c>
      <c r="F841" s="111"/>
      <c r="G841" s="705" t="s">
        <v>395</v>
      </c>
      <c r="H841" s="112"/>
      <c r="I841" s="710" t="s">
        <v>396</v>
      </c>
      <c r="J841" s="711"/>
      <c r="K841" s="711"/>
      <c r="L841" s="711"/>
      <c r="M841" s="711"/>
      <c r="N841" s="711"/>
      <c r="O841" s="711"/>
      <c r="P841" s="711"/>
      <c r="Q841" s="711"/>
      <c r="R841" s="711"/>
      <c r="S841" s="711"/>
      <c r="T841" s="712"/>
      <c r="U841" s="281"/>
      <c r="V841" s="705" t="s">
        <v>421</v>
      </c>
      <c r="W841" s="705" t="s">
        <v>411</v>
      </c>
    </row>
    <row r="842" spans="1:24" s="132" customFormat="1" ht="10.5" x14ac:dyDescent="0.25">
      <c r="B842" s="709"/>
      <c r="C842" s="706"/>
      <c r="D842" s="110"/>
      <c r="E842" s="706"/>
      <c r="F842" s="111"/>
      <c r="G842" s="706"/>
      <c r="H842" s="113"/>
      <c r="I842" s="114">
        <v>0</v>
      </c>
      <c r="J842" s="114">
        <v>0.1</v>
      </c>
      <c r="K842" s="114">
        <v>0.15</v>
      </c>
      <c r="L842" s="114">
        <v>0.2</v>
      </c>
      <c r="M842" s="114">
        <v>0.25</v>
      </c>
      <c r="N842" s="114">
        <v>0.3</v>
      </c>
      <c r="O842" s="114">
        <v>0.35</v>
      </c>
      <c r="P842" s="114">
        <v>0.4</v>
      </c>
      <c r="Q842" s="114">
        <v>0.5</v>
      </c>
      <c r="R842" s="114">
        <v>0.75</v>
      </c>
      <c r="S842" s="114">
        <v>0.85</v>
      </c>
      <c r="T842" s="114">
        <v>1</v>
      </c>
      <c r="U842" s="281"/>
      <c r="V842" s="706"/>
      <c r="W842" s="706"/>
    </row>
    <row r="843" spans="1:24" s="109" customFormat="1" ht="10.5" x14ac:dyDescent="0.25">
      <c r="B843" s="115" t="s">
        <v>545</v>
      </c>
      <c r="C843" s="116" t="s">
        <v>546</v>
      </c>
      <c r="D843" s="110"/>
      <c r="E843" s="116" t="s">
        <v>547</v>
      </c>
      <c r="F843" s="111"/>
      <c r="G843" s="116" t="s">
        <v>548</v>
      </c>
      <c r="H843" s="113"/>
      <c r="I843" s="116" t="s">
        <v>549</v>
      </c>
      <c r="J843" s="116" t="s">
        <v>557</v>
      </c>
      <c r="K843" s="116" t="s">
        <v>550</v>
      </c>
      <c r="L843" s="116" t="s">
        <v>559</v>
      </c>
      <c r="M843" s="116" t="s">
        <v>560</v>
      </c>
      <c r="N843" s="116" t="s">
        <v>561</v>
      </c>
      <c r="O843" s="116" t="s">
        <v>621</v>
      </c>
      <c r="P843" s="116" t="s">
        <v>622</v>
      </c>
      <c r="Q843" s="116" t="s">
        <v>623</v>
      </c>
      <c r="R843" s="116" t="s">
        <v>624</v>
      </c>
      <c r="S843" s="116" t="s">
        <v>625</v>
      </c>
      <c r="T843" s="116" t="s">
        <v>626</v>
      </c>
      <c r="U843" s="562"/>
      <c r="V843" s="116" t="s">
        <v>627</v>
      </c>
      <c r="W843" s="116" t="s">
        <v>628</v>
      </c>
    </row>
    <row r="844" spans="1:24" ht="10.5" x14ac:dyDescent="0.25">
      <c r="B844" s="106" t="s">
        <v>335</v>
      </c>
      <c r="C844" s="141">
        <v>0.5</v>
      </c>
      <c r="D844" s="137"/>
      <c r="E844" s="189">
        <f>G839</f>
        <v>0</v>
      </c>
      <c r="F844" s="102"/>
      <c r="G844" s="95"/>
      <c r="H844" s="120"/>
      <c r="I844" s="121"/>
      <c r="J844" s="121"/>
      <c r="K844" s="121"/>
      <c r="L844" s="122"/>
      <c r="M844" s="122"/>
      <c r="N844" s="122"/>
      <c r="O844" s="122"/>
      <c r="P844" s="122"/>
      <c r="Q844" s="122"/>
      <c r="R844" s="122"/>
      <c r="S844" s="122"/>
      <c r="T844" s="122"/>
      <c r="U844" s="108"/>
      <c r="V844" s="123">
        <f>C844*E844</f>
        <v>0</v>
      </c>
      <c r="W844" s="123">
        <f>C844*G844+I844*I842+J844*J842+K844*K842+L844*L842+M844*$M$440+N844*$N842+O844*O842+P844*P842+Q844*Q842+R844*R842+S844*$S$440+T844*T842</f>
        <v>0</v>
      </c>
    </row>
    <row r="845" spans="1:24" ht="9.9" customHeight="1" x14ac:dyDescent="0.25">
      <c r="B845" s="154"/>
      <c r="C845" s="101"/>
      <c r="D845" s="102"/>
      <c r="E845" s="103"/>
      <c r="F845" s="102"/>
      <c r="G845" s="101"/>
      <c r="H845" s="102"/>
      <c r="I845" s="128"/>
      <c r="J845" s="128"/>
      <c r="K845" s="128"/>
      <c r="L845" s="280"/>
      <c r="M845" s="597"/>
      <c r="N845" s="567"/>
      <c r="O845" s="567"/>
      <c r="P845" s="567"/>
      <c r="Q845" s="280"/>
      <c r="R845" s="567"/>
      <c r="S845" s="597"/>
      <c r="T845" s="280"/>
      <c r="U845" s="108"/>
      <c r="V845" s="101"/>
      <c r="W845" s="101"/>
    </row>
    <row r="846" spans="1:24" s="155" customFormat="1" ht="10.5" x14ac:dyDescent="0.25">
      <c r="B846" s="129" t="s">
        <v>349</v>
      </c>
      <c r="C846" s="185" t="s">
        <v>53</v>
      </c>
      <c r="D846" s="131"/>
      <c r="E846" s="85">
        <f>SUM(V844:V844)</f>
        <v>0</v>
      </c>
      <c r="F846" s="131"/>
      <c r="G846" s="91"/>
      <c r="H846" s="131"/>
      <c r="I846" s="156"/>
      <c r="J846" s="156"/>
      <c r="K846" s="156"/>
      <c r="L846" s="157"/>
      <c r="M846" s="157"/>
      <c r="N846" s="157"/>
      <c r="O846" s="157"/>
      <c r="P846" s="157"/>
      <c r="Q846" s="157"/>
      <c r="R846" s="157"/>
      <c r="S846" s="157"/>
      <c r="T846" s="157"/>
      <c r="U846" s="158"/>
      <c r="V846" s="91"/>
      <c r="W846" s="91"/>
    </row>
    <row r="847" spans="1:24" s="155" customFormat="1" ht="10.5" x14ac:dyDescent="0.25">
      <c r="B847" s="129" t="s">
        <v>350</v>
      </c>
      <c r="C847" s="185" t="s">
        <v>54</v>
      </c>
      <c r="D847" s="131"/>
      <c r="E847" s="85">
        <f>SUM(W844:W844)</f>
        <v>0</v>
      </c>
      <c r="F847" s="131"/>
      <c r="G847" s="91"/>
      <c r="H847" s="131"/>
      <c r="I847" s="258"/>
      <c r="J847" s="258"/>
      <c r="K847" s="258"/>
      <c r="L847" s="259"/>
      <c r="M847" s="259"/>
      <c r="N847" s="259"/>
      <c r="O847" s="259"/>
      <c r="P847" s="259"/>
      <c r="Q847" s="259"/>
      <c r="R847" s="259"/>
      <c r="S847" s="259"/>
      <c r="T847" s="259"/>
      <c r="U847" s="260"/>
      <c r="V847" s="261"/>
      <c r="W847" s="261"/>
      <c r="X847" s="262"/>
    </row>
    <row r="848" spans="1:24" s="155" customFormat="1" ht="20.25" customHeight="1" x14ac:dyDescent="0.25">
      <c r="B848" s="147"/>
      <c r="C848" s="91"/>
      <c r="D848" s="131"/>
      <c r="E848" s="149"/>
      <c r="F848" s="131"/>
      <c r="G848" s="91"/>
      <c r="H848" s="131"/>
      <c r="I848" s="156"/>
      <c r="J848" s="156"/>
      <c r="K848" s="156"/>
      <c r="L848" s="157"/>
      <c r="M848" s="157"/>
      <c r="N848" s="157"/>
      <c r="O848" s="157"/>
      <c r="P848" s="157"/>
      <c r="Q848" s="157"/>
      <c r="R848" s="157"/>
      <c r="S848" s="157"/>
      <c r="T848" s="157"/>
      <c r="U848" s="158"/>
      <c r="V848" s="91"/>
      <c r="W848" s="91"/>
    </row>
    <row r="849" spans="1:28" s="155" customFormat="1" ht="15" customHeight="1" x14ac:dyDescent="0.25">
      <c r="B849" s="147"/>
      <c r="C849" s="91"/>
      <c r="D849" s="131"/>
      <c r="E849" s="149"/>
      <c r="F849" s="131"/>
      <c r="G849" s="91"/>
      <c r="H849" s="131"/>
      <c r="I849" s="156"/>
      <c r="J849" s="156"/>
      <c r="K849" s="156"/>
      <c r="L849" s="157"/>
      <c r="M849" s="157"/>
      <c r="N849" s="157"/>
      <c r="O849" s="157"/>
      <c r="P849" s="157"/>
      <c r="Q849" s="157"/>
      <c r="R849" s="157"/>
      <c r="S849" s="157"/>
      <c r="T849" s="157"/>
      <c r="U849" s="158"/>
      <c r="V849" s="91"/>
      <c r="W849" s="408"/>
      <c r="Y849" s="82"/>
      <c r="Z849" s="82"/>
      <c r="AA849" s="82"/>
      <c r="AB849" s="82"/>
    </row>
    <row r="850" spans="1:28" s="82" customFormat="1" ht="15" customHeight="1" x14ac:dyDescent="0.3">
      <c r="A850" s="81"/>
      <c r="B850" s="422" t="s">
        <v>608</v>
      </c>
      <c r="C850" s="152"/>
      <c r="D850" s="152"/>
      <c r="E850" s="103"/>
      <c r="F850" s="102"/>
      <c r="G850" s="101"/>
      <c r="H850" s="102"/>
      <c r="I850" s="281"/>
      <c r="J850" s="562"/>
      <c r="K850" s="562"/>
      <c r="L850" s="281"/>
      <c r="M850" s="598"/>
      <c r="N850" s="562"/>
      <c r="O850" s="562"/>
      <c r="P850" s="562"/>
      <c r="Q850" s="104"/>
      <c r="R850" s="104"/>
      <c r="S850" s="104"/>
      <c r="T850" s="104"/>
      <c r="U850" s="104"/>
      <c r="V850" s="104"/>
      <c r="W850" s="104"/>
    </row>
    <row r="851" spans="1:28" s="82" customFormat="1" ht="7.5" customHeight="1" x14ac:dyDescent="0.25">
      <c r="A851" s="81"/>
      <c r="B851" s="100"/>
      <c r="C851" s="101"/>
      <c r="D851" s="102"/>
      <c r="E851" s="103"/>
      <c r="F851" s="102"/>
      <c r="G851" s="101"/>
      <c r="H851" s="102"/>
      <c r="I851" s="281"/>
      <c r="J851" s="562"/>
      <c r="K851" s="562"/>
      <c r="L851" s="281"/>
      <c r="M851" s="598"/>
      <c r="N851" s="562"/>
      <c r="O851" s="562"/>
      <c r="P851" s="562"/>
      <c r="Q851" s="104"/>
      <c r="R851" s="104"/>
      <c r="S851" s="104"/>
      <c r="T851" s="104"/>
      <c r="U851" s="104"/>
      <c r="V851" s="104"/>
      <c r="W851" s="104"/>
      <c r="Y851" s="81"/>
      <c r="Z851" s="81"/>
      <c r="AA851" s="81"/>
      <c r="AB851" s="81"/>
    </row>
    <row r="852" spans="1:28" ht="21" x14ac:dyDescent="0.25">
      <c r="B852" s="176"/>
      <c r="C852" s="177" t="s">
        <v>338</v>
      </c>
      <c r="D852" s="102"/>
      <c r="E852" s="103"/>
      <c r="F852" s="102"/>
      <c r="G852" s="101"/>
      <c r="H852" s="102"/>
      <c r="I852" s="281"/>
      <c r="J852" s="562"/>
      <c r="K852" s="562"/>
      <c r="L852" s="281"/>
      <c r="M852" s="598"/>
      <c r="N852" s="562"/>
      <c r="O852" s="562"/>
      <c r="P852" s="562"/>
      <c r="Q852" s="107"/>
      <c r="R852" s="107"/>
      <c r="S852" s="107"/>
      <c r="T852" s="107"/>
      <c r="U852" s="108"/>
      <c r="V852" s="101"/>
      <c r="W852" s="101"/>
    </row>
    <row r="853" spans="1:28" ht="10.5" x14ac:dyDescent="0.25">
      <c r="B853" s="176"/>
      <c r="C853" s="105" t="s">
        <v>539</v>
      </c>
      <c r="D853" s="102"/>
      <c r="E853" s="103"/>
      <c r="F853" s="102"/>
      <c r="G853" s="101"/>
      <c r="H853" s="102"/>
      <c r="I853" s="281"/>
      <c r="J853" s="562"/>
      <c r="K853" s="562"/>
      <c r="L853" s="281"/>
      <c r="M853" s="598"/>
      <c r="N853" s="562"/>
      <c r="O853" s="562"/>
      <c r="P853" s="562"/>
      <c r="Q853" s="107"/>
      <c r="R853" s="107"/>
      <c r="S853" s="107"/>
      <c r="T853" s="107"/>
      <c r="U853" s="108"/>
      <c r="V853" s="101"/>
      <c r="W853" s="101"/>
    </row>
    <row r="854" spans="1:28" ht="10.5" x14ac:dyDescent="0.25">
      <c r="B854" s="106" t="s">
        <v>336</v>
      </c>
      <c r="C854" s="92">
        <f>'Individu Form 2D ATMR Kredit'!H149</f>
        <v>0</v>
      </c>
      <c r="D854" s="102"/>
      <c r="E854" s="91"/>
      <c r="F854" s="178"/>
      <c r="G854" s="179"/>
      <c r="H854" s="102"/>
      <c r="I854" s="128"/>
      <c r="J854" s="128"/>
      <c r="K854" s="128"/>
      <c r="L854" s="280"/>
      <c r="M854" s="597"/>
      <c r="N854" s="567"/>
      <c r="O854" s="567"/>
      <c r="P854" s="567"/>
      <c r="Q854" s="280"/>
      <c r="R854" s="567"/>
      <c r="S854" s="597"/>
      <c r="T854" s="280"/>
      <c r="U854" s="108"/>
      <c r="V854" s="101"/>
      <c r="W854" s="101"/>
    </row>
    <row r="855" spans="1:28" ht="10.5" x14ac:dyDescent="0.25">
      <c r="B855" s="106" t="s">
        <v>360</v>
      </c>
      <c r="C855" s="92">
        <f>'Individu Form 2D ATMR Kredit'!H172</f>
        <v>0</v>
      </c>
      <c r="D855" s="102"/>
      <c r="E855" s="180"/>
      <c r="F855" s="178"/>
      <c r="G855" s="179"/>
      <c r="H855" s="102"/>
      <c r="I855" s="128"/>
      <c r="J855" s="128"/>
      <c r="K855" s="128"/>
      <c r="L855" s="280"/>
      <c r="M855" s="597"/>
      <c r="N855" s="567"/>
      <c r="O855" s="567"/>
      <c r="P855" s="567"/>
      <c r="Q855" s="280"/>
      <c r="R855" s="567"/>
      <c r="S855" s="597"/>
      <c r="T855" s="280"/>
      <c r="U855" s="108"/>
      <c r="V855" s="101"/>
      <c r="W855" s="101"/>
      <c r="Y855" s="82"/>
      <c r="Z855" s="82"/>
      <c r="AA855" s="82"/>
      <c r="AB855" s="82"/>
    </row>
    <row r="856" spans="1:28" s="82" customFormat="1" ht="10.5" x14ac:dyDescent="0.25">
      <c r="B856" s="204"/>
      <c r="C856" s="182"/>
      <c r="D856" s="178"/>
      <c r="E856" s="180"/>
      <c r="F856" s="178"/>
      <c r="G856" s="179"/>
      <c r="H856" s="178"/>
      <c r="I856" s="205"/>
      <c r="J856" s="205"/>
      <c r="K856" s="205"/>
      <c r="L856" s="279"/>
      <c r="M856" s="596"/>
      <c r="N856" s="568"/>
      <c r="O856" s="568"/>
      <c r="P856" s="568"/>
      <c r="Q856" s="279"/>
      <c r="R856" s="568"/>
      <c r="S856" s="596"/>
      <c r="T856" s="279"/>
      <c r="U856" s="206"/>
      <c r="V856" s="179"/>
      <c r="W856" s="179"/>
      <c r="Y856" s="155"/>
      <c r="Z856" s="155"/>
      <c r="AA856" s="155"/>
      <c r="AB856" s="155"/>
    </row>
    <row r="857" spans="1:28" s="155" customFormat="1" ht="21" x14ac:dyDescent="0.25">
      <c r="B857" s="183" t="s">
        <v>397</v>
      </c>
      <c r="C857" s="184" t="s">
        <v>338</v>
      </c>
      <c r="D857" s="131"/>
      <c r="E857" s="185" t="s">
        <v>361</v>
      </c>
      <c r="F857" s="131"/>
      <c r="G857" s="268" t="s">
        <v>2</v>
      </c>
      <c r="H857" s="131"/>
      <c r="I857" s="156"/>
      <c r="J857" s="156"/>
      <c r="K857" s="156"/>
      <c r="L857" s="157"/>
      <c r="M857" s="157"/>
      <c r="N857" s="157"/>
      <c r="O857" s="157"/>
      <c r="P857" s="157"/>
      <c r="Q857" s="157"/>
      <c r="R857" s="157"/>
      <c r="S857" s="157"/>
      <c r="T857" s="157"/>
      <c r="U857" s="158"/>
      <c r="V857" s="91"/>
      <c r="W857" s="91"/>
      <c r="Y857" s="188"/>
      <c r="Z857" s="188"/>
      <c r="AA857" s="188"/>
      <c r="AB857" s="188"/>
    </row>
    <row r="858" spans="1:28" s="188" customFormat="1" ht="10.5" x14ac:dyDescent="0.25">
      <c r="B858" s="186" t="s">
        <v>540</v>
      </c>
      <c r="C858" s="187" t="s">
        <v>541</v>
      </c>
      <c r="D858" s="158"/>
      <c r="E858" s="130" t="s">
        <v>542</v>
      </c>
      <c r="F858" s="158"/>
      <c r="G858" s="130" t="s">
        <v>544</v>
      </c>
      <c r="H858" s="158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8"/>
      <c r="V858" s="91"/>
      <c r="W858" s="91"/>
      <c r="Y858" s="81"/>
      <c r="Z858" s="81"/>
      <c r="AA858" s="81"/>
      <c r="AB858" s="81"/>
    </row>
    <row r="859" spans="1:28" ht="10.5" x14ac:dyDescent="0.25">
      <c r="B859" s="165" t="s">
        <v>490</v>
      </c>
      <c r="C859" s="94"/>
      <c r="D859" s="102"/>
      <c r="E859" s="141">
        <v>0.1</v>
      </c>
      <c r="F859" s="102"/>
      <c r="G859" s="189">
        <f t="shared" ref="G859:G863" si="102">E859*C859</f>
        <v>0</v>
      </c>
      <c r="H859" s="102"/>
      <c r="I859" s="128"/>
      <c r="J859" s="128"/>
      <c r="K859" s="128"/>
      <c r="L859" s="280"/>
      <c r="M859" s="597"/>
      <c r="N859" s="567"/>
      <c r="O859" s="567"/>
      <c r="P859" s="567"/>
      <c r="Q859" s="280"/>
      <c r="R859" s="567"/>
      <c r="S859" s="597"/>
      <c r="T859" s="280"/>
      <c r="U859" s="108"/>
      <c r="V859" s="101"/>
      <c r="W859" s="101"/>
    </row>
    <row r="860" spans="1:28" ht="10.5" x14ac:dyDescent="0.25">
      <c r="B860" s="165" t="s">
        <v>491</v>
      </c>
      <c r="C860" s="94"/>
      <c r="D860" s="102"/>
      <c r="E860" s="141">
        <v>0.2</v>
      </c>
      <c r="F860" s="102"/>
      <c r="G860" s="189">
        <f t="shared" si="102"/>
        <v>0</v>
      </c>
      <c r="H860" s="102"/>
      <c r="I860" s="128"/>
      <c r="J860" s="128"/>
      <c r="K860" s="128"/>
      <c r="L860" s="280"/>
      <c r="M860" s="597"/>
      <c r="N860" s="567"/>
      <c r="O860" s="567"/>
      <c r="P860" s="567"/>
      <c r="Q860" s="280"/>
      <c r="R860" s="567"/>
      <c r="S860" s="597"/>
      <c r="T860" s="280"/>
      <c r="U860" s="108"/>
      <c r="V860" s="101"/>
      <c r="W860" s="101"/>
    </row>
    <row r="861" spans="1:28" ht="10.5" x14ac:dyDescent="0.25">
      <c r="B861" s="165" t="s">
        <v>492</v>
      </c>
      <c r="C861" s="94"/>
      <c r="D861" s="102"/>
      <c r="E861" s="141">
        <v>0.4</v>
      </c>
      <c r="F861" s="102"/>
      <c r="G861" s="189">
        <f t="shared" si="102"/>
        <v>0</v>
      </c>
      <c r="H861" s="102"/>
      <c r="I861" s="128"/>
      <c r="J861" s="128"/>
      <c r="K861" s="128"/>
      <c r="L861" s="280"/>
      <c r="M861" s="597"/>
      <c r="N861" s="567"/>
      <c r="O861" s="567"/>
      <c r="P861" s="567"/>
      <c r="Q861" s="280"/>
      <c r="R861" s="567"/>
      <c r="S861" s="597"/>
      <c r="T861" s="280"/>
      <c r="U861" s="108"/>
      <c r="V861" s="101"/>
      <c r="W861" s="101"/>
    </row>
    <row r="862" spans="1:28" ht="10.5" x14ac:dyDescent="0.25">
      <c r="B862" s="190" t="s">
        <v>493</v>
      </c>
      <c r="C862" s="191"/>
      <c r="D862" s="192"/>
      <c r="E862" s="193">
        <v>0.5</v>
      </c>
      <c r="F862" s="102"/>
      <c r="G862" s="189">
        <f t="shared" si="102"/>
        <v>0</v>
      </c>
      <c r="H862" s="102"/>
      <c r="I862" s="128"/>
      <c r="J862" s="128"/>
      <c r="K862" s="128"/>
      <c r="L862" s="280"/>
      <c r="M862" s="597"/>
      <c r="N862" s="567"/>
      <c r="O862" s="567"/>
      <c r="P862" s="567"/>
      <c r="Q862" s="280"/>
      <c r="R862" s="567"/>
      <c r="S862" s="597"/>
      <c r="T862" s="280"/>
      <c r="U862" s="108"/>
      <c r="V862" s="101"/>
      <c r="W862" s="101"/>
    </row>
    <row r="863" spans="1:28" ht="10.5" x14ac:dyDescent="0.25">
      <c r="B863" s="190" t="s">
        <v>494</v>
      </c>
      <c r="C863" s="191"/>
      <c r="D863" s="192"/>
      <c r="E863" s="193">
        <v>1</v>
      </c>
      <c r="F863" s="102"/>
      <c r="G863" s="189">
        <f t="shared" si="102"/>
        <v>0</v>
      </c>
      <c r="H863" s="102"/>
      <c r="I863" s="128"/>
      <c r="J863" s="128"/>
      <c r="K863" s="128"/>
      <c r="L863" s="280"/>
      <c r="M863" s="597"/>
      <c r="N863" s="567"/>
      <c r="O863" s="567"/>
      <c r="P863" s="567"/>
      <c r="Q863" s="280"/>
      <c r="R863" s="567"/>
      <c r="S863" s="597"/>
      <c r="T863" s="280"/>
      <c r="U863" s="108"/>
      <c r="V863" s="101"/>
      <c r="W863" s="101"/>
    </row>
    <row r="864" spans="1:28" ht="10.5" x14ac:dyDescent="0.25">
      <c r="B864" s="100"/>
      <c r="C864" s="199"/>
      <c r="D864" s="102"/>
      <c r="E864" s="114" t="s">
        <v>52</v>
      </c>
      <c r="F864" s="102"/>
      <c r="G864" s="96">
        <f>SUM(G859:G863)</f>
        <v>0</v>
      </c>
      <c r="H864" s="102"/>
      <c r="I864" s="128"/>
      <c r="J864" s="128"/>
      <c r="K864" s="128"/>
      <c r="L864" s="280"/>
      <c r="M864" s="597"/>
      <c r="N864" s="567"/>
      <c r="O864" s="567"/>
      <c r="P864" s="567"/>
      <c r="Q864" s="280"/>
      <c r="R864" s="567"/>
      <c r="S864" s="597"/>
      <c r="T864" s="280"/>
      <c r="U864" s="108"/>
      <c r="V864" s="101"/>
      <c r="W864" s="101"/>
    </row>
    <row r="865" spans="2:28" ht="9.9" customHeight="1" x14ac:dyDescent="0.25">
      <c r="B865" s="100"/>
      <c r="C865" s="101"/>
      <c r="D865" s="102"/>
      <c r="E865" s="103"/>
      <c r="F865" s="102"/>
      <c r="G865" s="101"/>
      <c r="H865" s="102"/>
      <c r="I865" s="713"/>
      <c r="J865" s="713"/>
      <c r="K865" s="713"/>
      <c r="L865" s="713"/>
      <c r="M865" s="598"/>
      <c r="N865" s="562"/>
      <c r="O865" s="562"/>
      <c r="P865" s="562"/>
      <c r="Q865" s="107"/>
      <c r="R865" s="107"/>
      <c r="S865" s="107"/>
      <c r="T865" s="107"/>
      <c r="U865" s="108"/>
      <c r="V865" s="101"/>
      <c r="W865" s="101"/>
      <c r="Y865" s="109"/>
      <c r="Z865" s="109"/>
      <c r="AA865" s="109"/>
      <c r="AB865" s="109"/>
    </row>
    <row r="866" spans="2:28" s="109" customFormat="1" ht="22.5" customHeight="1" x14ac:dyDescent="0.25">
      <c r="B866" s="708" t="s">
        <v>345</v>
      </c>
      <c r="C866" s="705" t="s">
        <v>346</v>
      </c>
      <c r="D866" s="110"/>
      <c r="E866" s="705" t="s">
        <v>2</v>
      </c>
      <c r="F866" s="111"/>
      <c r="G866" s="705" t="s">
        <v>395</v>
      </c>
      <c r="H866" s="112"/>
      <c r="I866" s="710" t="s">
        <v>396</v>
      </c>
      <c r="J866" s="711"/>
      <c r="K866" s="711"/>
      <c r="L866" s="711"/>
      <c r="M866" s="711"/>
      <c r="N866" s="711"/>
      <c r="O866" s="711"/>
      <c r="P866" s="711"/>
      <c r="Q866" s="711"/>
      <c r="R866" s="711"/>
      <c r="S866" s="711"/>
      <c r="T866" s="712"/>
      <c r="U866" s="281"/>
      <c r="V866" s="705" t="s">
        <v>421</v>
      </c>
      <c r="W866" s="705" t="s">
        <v>411</v>
      </c>
    </row>
    <row r="867" spans="2:28" s="109" customFormat="1" ht="10.5" x14ac:dyDescent="0.25">
      <c r="B867" s="709"/>
      <c r="C867" s="706"/>
      <c r="D867" s="110"/>
      <c r="E867" s="706"/>
      <c r="F867" s="111"/>
      <c r="G867" s="706"/>
      <c r="H867" s="113"/>
      <c r="I867" s="114">
        <v>0</v>
      </c>
      <c r="J867" s="114">
        <v>0.1</v>
      </c>
      <c r="K867" s="114">
        <v>0.15</v>
      </c>
      <c r="L867" s="114">
        <v>0.2</v>
      </c>
      <c r="M867" s="114">
        <v>0.25</v>
      </c>
      <c r="N867" s="114">
        <v>0.3</v>
      </c>
      <c r="O867" s="114">
        <v>0.35</v>
      </c>
      <c r="P867" s="114">
        <v>0.4</v>
      </c>
      <c r="Q867" s="114">
        <v>0.5</v>
      </c>
      <c r="R867" s="114">
        <v>0.75</v>
      </c>
      <c r="S867" s="114">
        <v>0.85</v>
      </c>
      <c r="T867" s="114">
        <v>1</v>
      </c>
      <c r="U867" s="281"/>
      <c r="V867" s="706"/>
      <c r="W867" s="706"/>
    </row>
    <row r="868" spans="2:28" s="109" customFormat="1" ht="10.5" x14ac:dyDescent="0.25">
      <c r="B868" s="115" t="s">
        <v>545</v>
      </c>
      <c r="C868" s="116" t="s">
        <v>546</v>
      </c>
      <c r="D868" s="110"/>
      <c r="E868" s="116" t="s">
        <v>547</v>
      </c>
      <c r="F868" s="111"/>
      <c r="G868" s="116" t="s">
        <v>548</v>
      </c>
      <c r="H868" s="113"/>
      <c r="I868" s="116" t="s">
        <v>549</v>
      </c>
      <c r="J868" s="116" t="s">
        <v>557</v>
      </c>
      <c r="K868" s="116" t="s">
        <v>550</v>
      </c>
      <c r="L868" s="116" t="s">
        <v>559</v>
      </c>
      <c r="M868" s="116" t="s">
        <v>560</v>
      </c>
      <c r="N868" s="116" t="s">
        <v>561</v>
      </c>
      <c r="O868" s="116" t="s">
        <v>621</v>
      </c>
      <c r="P868" s="116" t="s">
        <v>622</v>
      </c>
      <c r="Q868" s="116" t="s">
        <v>623</v>
      </c>
      <c r="R868" s="116" t="s">
        <v>624</v>
      </c>
      <c r="S868" s="116" t="s">
        <v>625</v>
      </c>
      <c r="T868" s="116" t="s">
        <v>626</v>
      </c>
      <c r="U868" s="562"/>
      <c r="V868" s="116" t="s">
        <v>627</v>
      </c>
      <c r="W868" s="116" t="s">
        <v>628</v>
      </c>
    </row>
    <row r="869" spans="2:28" s="109" customFormat="1" ht="10.5" x14ac:dyDescent="0.25">
      <c r="B869" s="461" t="s">
        <v>442</v>
      </c>
      <c r="C869" s="316"/>
      <c r="D869" s="137"/>
      <c r="E869" s="316"/>
      <c r="F869" s="102"/>
      <c r="G869" s="317"/>
      <c r="H869" s="120"/>
      <c r="I869" s="317"/>
      <c r="J869" s="316"/>
      <c r="K869" s="316"/>
      <c r="L869" s="316"/>
      <c r="M869" s="316"/>
      <c r="N869" s="316"/>
      <c r="O869" s="316"/>
      <c r="P869" s="316"/>
      <c r="Q869" s="316"/>
      <c r="R869" s="316"/>
      <c r="S869" s="316"/>
      <c r="T869" s="316"/>
      <c r="U869" s="108"/>
      <c r="V869" s="317"/>
      <c r="W869" s="317"/>
    </row>
    <row r="870" spans="2:28" s="109" customFormat="1" ht="10.5" x14ac:dyDescent="0.25">
      <c r="B870" s="462" t="s">
        <v>443</v>
      </c>
      <c r="C870" s="166">
        <v>0.45</v>
      </c>
      <c r="D870" s="110"/>
      <c r="E870" s="86"/>
      <c r="F870" s="111"/>
      <c r="G870" s="86"/>
      <c r="H870" s="113"/>
      <c r="I870" s="139"/>
      <c r="J870" s="139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516"/>
      <c r="V870" s="123">
        <f t="shared" ref="V870:V879" si="103">C870*E870</f>
        <v>0</v>
      </c>
      <c r="W870" s="123">
        <f>C870*G870+I870*$I$867+J870*$J$867+K870*$K$867+L870*$L$867+M870*$M$867+N870*$N$867+O870*$O$867+P870*$P$867+Q870*$Q$867+R870*$R$867+S870*$S$867+T870*$T$867</f>
        <v>0</v>
      </c>
    </row>
    <row r="871" spans="2:28" s="109" customFormat="1" ht="10.5" x14ac:dyDescent="0.25">
      <c r="B871" s="455" t="s">
        <v>444</v>
      </c>
      <c r="C871" s="166">
        <v>0.75</v>
      </c>
      <c r="D871" s="110"/>
      <c r="E871" s="86"/>
      <c r="F871" s="111"/>
      <c r="G871" s="86"/>
      <c r="H871" s="113"/>
      <c r="I871" s="139"/>
      <c r="J871" s="139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516"/>
      <c r="V871" s="123">
        <f t="shared" si="103"/>
        <v>0</v>
      </c>
      <c r="W871" s="123">
        <f>C871*G871+I871*$I$867+J871*$J$867+K871*$K$867+L871*$L$867+M871*$M$867+N871*$N$867+O871*$O$867+P871*$P$867+Q871*$Q$867+R871*$R$867+S871*$S$867+T871*$T$867</f>
        <v>0</v>
      </c>
    </row>
    <row r="872" spans="2:28" s="109" customFormat="1" ht="10.5" x14ac:dyDescent="0.25">
      <c r="B872" s="461" t="s">
        <v>445</v>
      </c>
      <c r="C872" s="316"/>
      <c r="D872" s="137"/>
      <c r="E872" s="316"/>
      <c r="F872" s="102"/>
      <c r="G872" s="317"/>
      <c r="H872" s="120"/>
      <c r="I872" s="317"/>
      <c r="J872" s="316"/>
      <c r="K872" s="316"/>
      <c r="L872" s="316"/>
      <c r="M872" s="316"/>
      <c r="N872" s="316"/>
      <c r="O872" s="316"/>
      <c r="P872" s="316"/>
      <c r="Q872" s="316"/>
      <c r="R872" s="316"/>
      <c r="S872" s="316"/>
      <c r="T872" s="316"/>
      <c r="U872" s="108"/>
      <c r="V872" s="317"/>
      <c r="W872" s="317"/>
    </row>
    <row r="873" spans="2:28" s="109" customFormat="1" ht="10.5" x14ac:dyDescent="0.25">
      <c r="B873" s="462" t="s">
        <v>446</v>
      </c>
      <c r="C873" s="166">
        <v>0.85</v>
      </c>
      <c r="D873" s="110"/>
      <c r="E873" s="86"/>
      <c r="F873" s="111"/>
      <c r="G873" s="86"/>
      <c r="H873" s="113"/>
      <c r="I873" s="139"/>
      <c r="J873" s="139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516"/>
      <c r="V873" s="123">
        <f t="shared" si="103"/>
        <v>0</v>
      </c>
      <c r="W873" s="123">
        <f t="shared" ref="W873:W874" si="104">C873*G873+I873*$I$867+J873*$J$867+K873*$K$867+L873*$L$867+M873*$M$867+N873*$N$867+O873*$O$867+P873*$P$867+Q873*$Q$867+R873*$R$867+S873*$S$867+T873*$T$867</f>
        <v>0</v>
      </c>
    </row>
    <row r="874" spans="2:28" s="109" customFormat="1" ht="10.5" x14ac:dyDescent="0.25">
      <c r="B874" s="455" t="s">
        <v>447</v>
      </c>
      <c r="C874" s="166">
        <v>1</v>
      </c>
      <c r="D874" s="110"/>
      <c r="E874" s="86"/>
      <c r="F874" s="111"/>
      <c r="G874" s="86"/>
      <c r="H874" s="113"/>
      <c r="I874" s="139"/>
      <c r="J874" s="139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516"/>
      <c r="V874" s="123">
        <f t="shared" si="103"/>
        <v>0</v>
      </c>
      <c r="W874" s="123">
        <f t="shared" si="104"/>
        <v>0</v>
      </c>
    </row>
    <row r="875" spans="2:28" s="109" customFormat="1" ht="10.5" x14ac:dyDescent="0.25">
      <c r="B875" s="592" t="s">
        <v>519</v>
      </c>
      <c r="C875" s="316"/>
      <c r="D875" s="137"/>
      <c r="E875" s="316"/>
      <c r="F875" s="102"/>
      <c r="G875" s="317"/>
      <c r="H875" s="120"/>
      <c r="I875" s="317"/>
      <c r="J875" s="316"/>
      <c r="K875" s="316"/>
      <c r="L875" s="316"/>
      <c r="M875" s="316"/>
      <c r="N875" s="316"/>
      <c r="O875" s="316"/>
      <c r="P875" s="316"/>
      <c r="Q875" s="316"/>
      <c r="R875" s="316"/>
      <c r="S875" s="316"/>
      <c r="T875" s="316"/>
      <c r="U875" s="108"/>
      <c r="V875" s="317"/>
      <c r="W875" s="317"/>
    </row>
    <row r="876" spans="2:28" s="109" customFormat="1" ht="10.5" x14ac:dyDescent="0.25">
      <c r="B876" s="462" t="s">
        <v>443</v>
      </c>
      <c r="C876" s="593">
        <f>45%*1.5</f>
        <v>0.67500000000000004</v>
      </c>
      <c r="D876" s="110"/>
      <c r="E876" s="86"/>
      <c r="F876" s="111"/>
      <c r="G876" s="86"/>
      <c r="H876" s="113"/>
      <c r="I876" s="139"/>
      <c r="J876" s="139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482"/>
      <c r="V876" s="123">
        <f t="shared" si="103"/>
        <v>0</v>
      </c>
      <c r="W876" s="123">
        <f t="shared" ref="W876:W877" si="105">C876*G876+I876*$I$867+J876*$J$867+K876*$K$867+L876*$L$867+M876*$M$867+N876*$N$867+O876*$O$867+P876*$P$867+Q876*$Q$867+R876*$R$867+S876*$S$867+T876*$T$867</f>
        <v>0</v>
      </c>
    </row>
    <row r="877" spans="2:28" s="109" customFormat="1" ht="10.5" x14ac:dyDescent="0.25">
      <c r="B877" s="455" t="s">
        <v>444</v>
      </c>
      <c r="C877" s="593">
        <f>75%*1.5</f>
        <v>1.125</v>
      </c>
      <c r="D877" s="110"/>
      <c r="E877" s="86"/>
      <c r="F877" s="111"/>
      <c r="G877" s="86"/>
      <c r="H877" s="113"/>
      <c r="I877" s="139"/>
      <c r="J877" s="139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482"/>
      <c r="V877" s="123">
        <f t="shared" si="103"/>
        <v>0</v>
      </c>
      <c r="W877" s="123">
        <f t="shared" si="105"/>
        <v>0</v>
      </c>
    </row>
    <row r="878" spans="2:28" s="109" customFormat="1" ht="10.5" x14ac:dyDescent="0.25">
      <c r="B878" s="592" t="s">
        <v>520</v>
      </c>
      <c r="C878" s="316"/>
      <c r="D878" s="137"/>
      <c r="E878" s="316"/>
      <c r="F878" s="102"/>
      <c r="G878" s="317"/>
      <c r="H878" s="120"/>
      <c r="I878" s="317"/>
      <c r="J878" s="316"/>
      <c r="K878" s="316"/>
      <c r="L878" s="316"/>
      <c r="M878" s="316"/>
      <c r="N878" s="316"/>
      <c r="O878" s="316"/>
      <c r="P878" s="316"/>
      <c r="Q878" s="316"/>
      <c r="R878" s="316"/>
      <c r="S878" s="316"/>
      <c r="T878" s="316"/>
      <c r="U878" s="108"/>
      <c r="V878" s="317"/>
      <c r="W878" s="317"/>
    </row>
    <row r="879" spans="2:28" s="109" customFormat="1" ht="10.5" x14ac:dyDescent="0.25">
      <c r="B879" s="455" t="s">
        <v>447</v>
      </c>
      <c r="C879" s="594">
        <f>100%*1.5</f>
        <v>1.5</v>
      </c>
      <c r="D879" s="110"/>
      <c r="E879" s="86"/>
      <c r="F879" s="111"/>
      <c r="G879" s="86"/>
      <c r="H879" s="113"/>
      <c r="I879" s="139"/>
      <c r="J879" s="139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482"/>
      <c r="V879" s="123">
        <f t="shared" si="103"/>
        <v>0</v>
      </c>
      <c r="W879" s="123">
        <f>C879*G879+I879*$I$867+J879*$J$867+K879*$K$867+L879*$L$867+M879*$M$867+N879*$N$867+O879*$O$867+P879*$P$867+Q879*$Q$867+R879*$R$867+S879*$S$867+T879*$T$867</f>
        <v>0</v>
      </c>
      <c r="Y879" s="81"/>
      <c r="Z879" s="81"/>
      <c r="AA879" s="81"/>
      <c r="AB879" s="81"/>
    </row>
    <row r="880" spans="2:28" ht="9.9" customHeight="1" x14ac:dyDescent="0.25">
      <c r="B880" s="124"/>
      <c r="C880" s="125"/>
      <c r="D880" s="126"/>
      <c r="E880" s="127"/>
      <c r="F880" s="102"/>
      <c r="G880" s="125"/>
      <c r="H880" s="102"/>
      <c r="I880" s="128"/>
      <c r="J880" s="128"/>
      <c r="K880" s="128"/>
      <c r="L880" s="280"/>
      <c r="M880" s="597"/>
      <c r="N880" s="567"/>
      <c r="O880" s="567"/>
      <c r="P880" s="567"/>
      <c r="Q880" s="280"/>
      <c r="R880" s="567"/>
      <c r="S880" s="597"/>
      <c r="T880" s="280"/>
      <c r="U880" s="108"/>
      <c r="V880" s="101"/>
      <c r="W880" s="101"/>
      <c r="Y880" s="155"/>
      <c r="Z880" s="155"/>
      <c r="AA880" s="155"/>
      <c r="AB880" s="155"/>
    </row>
    <row r="881" spans="1:28" s="155" customFormat="1" ht="15" customHeight="1" x14ac:dyDescent="0.25">
      <c r="B881" s="129" t="s">
        <v>349</v>
      </c>
      <c r="C881" s="185" t="s">
        <v>53</v>
      </c>
      <c r="D881" s="131"/>
      <c r="E881" s="85">
        <f>SUM(V870:V871,V873:V874,V876:V877,V879)</f>
        <v>0</v>
      </c>
      <c r="F881" s="131"/>
      <c r="G881" s="91"/>
      <c r="H881" s="131"/>
      <c r="I881" s="156"/>
      <c r="J881" s="156"/>
      <c r="K881" s="156"/>
      <c r="L881" s="157"/>
      <c r="M881" s="157"/>
      <c r="N881" s="157"/>
      <c r="O881" s="157"/>
      <c r="P881" s="157"/>
      <c r="Q881" s="157"/>
      <c r="R881" s="157"/>
      <c r="S881" s="157"/>
      <c r="T881" s="157"/>
      <c r="U881" s="158"/>
      <c r="V881" s="91"/>
      <c r="W881" s="91"/>
      <c r="Y881" s="257" t="s">
        <v>555</v>
      </c>
      <c r="Z881" s="248"/>
      <c r="AA881" s="248"/>
      <c r="AB881" s="248"/>
    </row>
    <row r="882" spans="1:28" s="155" customFormat="1" ht="15" customHeight="1" x14ac:dyDescent="0.25">
      <c r="B882" s="129" t="s">
        <v>350</v>
      </c>
      <c r="C882" s="185" t="s">
        <v>54</v>
      </c>
      <c r="D882" s="131"/>
      <c r="E882" s="85">
        <f>SUM(W870:W871,W873:W874,W876:W877,W879)</f>
        <v>0</v>
      </c>
      <c r="F882" s="131"/>
      <c r="G882" s="91"/>
      <c r="H882" s="131"/>
      <c r="I882" s="156"/>
      <c r="J882" s="156"/>
      <c r="K882" s="156"/>
      <c r="L882" s="157"/>
      <c r="M882" s="157"/>
      <c r="N882" s="157"/>
      <c r="O882" s="157"/>
      <c r="P882" s="157"/>
      <c r="Q882" s="157"/>
      <c r="R882" s="157"/>
      <c r="S882" s="157"/>
      <c r="T882" s="157"/>
      <c r="U882" s="158"/>
      <c r="V882" s="91"/>
      <c r="W882" s="91"/>
      <c r="Y882" s="81"/>
      <c r="Z882" s="81"/>
      <c r="AA882" s="81"/>
      <c r="AB882" s="81"/>
    </row>
    <row r="883" spans="1:28" ht="10.5" x14ac:dyDescent="0.25">
      <c r="W883" s="408"/>
    </row>
    <row r="884" spans="1:28" ht="10.5" x14ac:dyDescent="0.25">
      <c r="W884" s="408"/>
      <c r="Y884" s="82"/>
      <c r="Z884" s="82"/>
      <c r="AA884" s="82"/>
      <c r="AB884" s="82"/>
    </row>
    <row r="885" spans="1:28" s="82" customFormat="1" ht="15" customHeight="1" x14ac:dyDescent="0.25">
      <c r="A885" s="81"/>
      <c r="B885" s="412" t="s">
        <v>609</v>
      </c>
      <c r="C885" s="101"/>
      <c r="D885" s="102"/>
      <c r="E885" s="103"/>
      <c r="F885" s="102"/>
      <c r="G885" s="101"/>
      <c r="H885" s="102"/>
      <c r="I885" s="281"/>
      <c r="J885" s="562"/>
      <c r="K885" s="562"/>
      <c r="L885" s="281"/>
      <c r="M885" s="598"/>
      <c r="N885" s="562"/>
      <c r="O885" s="562"/>
      <c r="P885" s="562"/>
      <c r="Q885" s="104"/>
      <c r="R885" s="104"/>
      <c r="S885" s="104"/>
      <c r="T885" s="104"/>
      <c r="U885" s="104"/>
      <c r="V885" s="104"/>
      <c r="W885" s="104"/>
    </row>
    <row r="886" spans="1:28" s="82" customFormat="1" ht="7.5" customHeight="1" x14ac:dyDescent="0.25">
      <c r="A886" s="81"/>
      <c r="B886" s="100"/>
      <c r="C886" s="101"/>
      <c r="D886" s="102"/>
      <c r="E886" s="103"/>
      <c r="F886" s="102"/>
      <c r="G886" s="101"/>
      <c r="H886" s="102"/>
      <c r="I886" s="281"/>
      <c r="J886" s="562"/>
      <c r="K886" s="562"/>
      <c r="L886" s="281"/>
      <c r="M886" s="598"/>
      <c r="N886" s="562"/>
      <c r="O886" s="562"/>
      <c r="P886" s="562"/>
      <c r="Q886" s="104"/>
      <c r="R886" s="104"/>
      <c r="S886" s="104"/>
      <c r="T886" s="104"/>
      <c r="U886" s="104"/>
      <c r="V886" s="104"/>
      <c r="W886" s="104"/>
      <c r="Y886" s="81"/>
      <c r="Z886" s="81"/>
      <c r="AA886" s="81"/>
      <c r="AB886" s="81"/>
    </row>
    <row r="887" spans="1:28" ht="21" x14ac:dyDescent="0.25">
      <c r="B887" s="176"/>
      <c r="C887" s="177" t="s">
        <v>338</v>
      </c>
      <c r="D887" s="102"/>
      <c r="E887" s="103"/>
      <c r="F887" s="102"/>
      <c r="G887" s="101"/>
      <c r="H887" s="102"/>
      <c r="I887" s="281"/>
      <c r="J887" s="562"/>
      <c r="K887" s="562"/>
      <c r="L887" s="281"/>
      <c r="M887" s="598"/>
      <c r="N887" s="562"/>
      <c r="O887" s="562"/>
      <c r="P887" s="562"/>
      <c r="Q887" s="107"/>
      <c r="R887" s="107"/>
      <c r="S887" s="107"/>
      <c r="T887" s="107"/>
      <c r="U887" s="108"/>
      <c r="V887" s="101"/>
      <c r="W887" s="101"/>
    </row>
    <row r="888" spans="1:28" ht="10.5" x14ac:dyDescent="0.25">
      <c r="B888" s="176"/>
      <c r="C888" s="105" t="s">
        <v>539</v>
      </c>
      <c r="D888" s="102"/>
      <c r="E888" s="103"/>
      <c r="F888" s="102"/>
      <c r="G888" s="101"/>
      <c r="H888" s="102"/>
      <c r="I888" s="281"/>
      <c r="J888" s="562"/>
      <c r="K888" s="562"/>
      <c r="L888" s="281"/>
      <c r="M888" s="598"/>
      <c r="N888" s="562"/>
      <c r="O888" s="562"/>
      <c r="P888" s="562"/>
      <c r="Q888" s="107"/>
      <c r="R888" s="107"/>
      <c r="S888" s="107"/>
      <c r="T888" s="107"/>
      <c r="U888" s="108"/>
      <c r="V888" s="101"/>
      <c r="W888" s="101"/>
    </row>
    <row r="889" spans="1:28" ht="10.5" x14ac:dyDescent="0.25">
      <c r="B889" s="106" t="s">
        <v>336</v>
      </c>
      <c r="C889" s="92">
        <f>'Individu Form 2D ATMR Kredit'!H150</f>
        <v>0</v>
      </c>
      <c r="D889" s="102"/>
      <c r="E889" s="91"/>
      <c r="F889" s="178"/>
      <c r="G889" s="179"/>
      <c r="H889" s="102"/>
      <c r="I889" s="128"/>
      <c r="J889" s="128"/>
      <c r="K889" s="128"/>
      <c r="L889" s="280"/>
      <c r="M889" s="597"/>
      <c r="N889" s="567"/>
      <c r="O889" s="567"/>
      <c r="P889" s="567"/>
      <c r="Q889" s="280"/>
      <c r="R889" s="567"/>
      <c r="S889" s="597"/>
      <c r="T889" s="280"/>
      <c r="U889" s="108"/>
      <c r="V889" s="101"/>
      <c r="W889" s="101"/>
    </row>
    <row r="890" spans="1:28" ht="10.5" x14ac:dyDescent="0.25">
      <c r="B890" s="106" t="s">
        <v>360</v>
      </c>
      <c r="C890" s="92">
        <f>'Individu Form 2D ATMR Kredit'!H173</f>
        <v>0</v>
      </c>
      <c r="D890" s="102"/>
      <c r="E890" s="180"/>
      <c r="F890" s="178"/>
      <c r="G890" s="179"/>
      <c r="H890" s="102"/>
      <c r="I890" s="128"/>
      <c r="J890" s="128"/>
      <c r="K890" s="128"/>
      <c r="L890" s="280"/>
      <c r="M890" s="597"/>
      <c r="N890" s="567"/>
      <c r="O890" s="567"/>
      <c r="P890" s="567"/>
      <c r="Q890" s="280"/>
      <c r="R890" s="567"/>
      <c r="S890" s="597"/>
      <c r="T890" s="280"/>
      <c r="U890" s="108"/>
      <c r="V890" s="101"/>
      <c r="W890" s="101"/>
      <c r="Y890" s="82"/>
      <c r="Z890" s="82"/>
      <c r="AA890" s="82"/>
      <c r="AB890" s="82"/>
    </row>
    <row r="891" spans="1:28" s="82" customFormat="1" ht="9.9" customHeight="1" x14ac:dyDescent="0.25">
      <c r="B891" s="204"/>
      <c r="C891" s="182"/>
      <c r="D891" s="178"/>
      <c r="E891" s="180"/>
      <c r="F891" s="178"/>
      <c r="G891" s="179"/>
      <c r="H891" s="178"/>
      <c r="I891" s="205"/>
      <c r="J891" s="205"/>
      <c r="K891" s="205"/>
      <c r="L891" s="279"/>
      <c r="M891" s="596"/>
      <c r="N891" s="568"/>
      <c r="O891" s="568"/>
      <c r="P891" s="568"/>
      <c r="Q891" s="279"/>
      <c r="R891" s="568"/>
      <c r="S891" s="596"/>
      <c r="T891" s="279"/>
      <c r="U891" s="206"/>
      <c r="V891" s="179"/>
      <c r="W891" s="179"/>
      <c r="Y891" s="155"/>
      <c r="Z891" s="155"/>
      <c r="AA891" s="155"/>
      <c r="AB891" s="155"/>
    </row>
    <row r="892" spans="1:28" s="155" customFormat="1" ht="21.75" customHeight="1" x14ac:dyDescent="0.25">
      <c r="B892" s="183" t="s">
        <v>397</v>
      </c>
      <c r="C892" s="184" t="s">
        <v>338</v>
      </c>
      <c r="D892" s="131"/>
      <c r="E892" s="185" t="s">
        <v>361</v>
      </c>
      <c r="F892" s="131"/>
      <c r="G892" s="268" t="s">
        <v>2</v>
      </c>
      <c r="H892" s="131"/>
      <c r="I892" s="156"/>
      <c r="J892" s="156"/>
      <c r="K892" s="156"/>
      <c r="L892" s="157"/>
      <c r="M892" s="157"/>
      <c r="N892" s="157"/>
      <c r="O892" s="157"/>
      <c r="P892" s="157"/>
      <c r="Q892" s="157"/>
      <c r="R892" s="157"/>
      <c r="S892" s="157"/>
      <c r="T892" s="157"/>
      <c r="U892" s="158"/>
      <c r="V892" s="91"/>
      <c r="W892" s="91"/>
      <c r="Y892" s="188"/>
      <c r="Z892" s="188"/>
      <c r="AA892" s="188"/>
      <c r="AB892" s="188"/>
    </row>
    <row r="893" spans="1:28" s="188" customFormat="1" ht="15" customHeight="1" x14ac:dyDescent="0.25">
      <c r="B893" s="186" t="s">
        <v>540</v>
      </c>
      <c r="C893" s="187" t="s">
        <v>541</v>
      </c>
      <c r="D893" s="158"/>
      <c r="E893" s="130" t="s">
        <v>542</v>
      </c>
      <c r="F893" s="158"/>
      <c r="G893" s="130" t="s">
        <v>544</v>
      </c>
      <c r="H893" s="158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8"/>
      <c r="V893" s="91"/>
      <c r="W893" s="91"/>
      <c r="Y893" s="81"/>
      <c r="Z893" s="81"/>
      <c r="AA893" s="81"/>
      <c r="AB893" s="81"/>
    </row>
    <row r="894" spans="1:28" ht="10.5" x14ac:dyDescent="0.25">
      <c r="B894" s="165" t="s">
        <v>490</v>
      </c>
      <c r="C894" s="94"/>
      <c r="D894" s="102"/>
      <c r="E894" s="141">
        <v>0.1</v>
      </c>
      <c r="F894" s="102"/>
      <c r="G894" s="189">
        <f t="shared" ref="G894:G898" si="106">E894*C894</f>
        <v>0</v>
      </c>
      <c r="H894" s="102"/>
      <c r="I894" s="128"/>
      <c r="J894" s="128"/>
      <c r="K894" s="128"/>
      <c r="L894" s="280"/>
      <c r="M894" s="597"/>
      <c r="N894" s="567"/>
      <c r="O894" s="567"/>
      <c r="P894" s="567"/>
      <c r="Q894" s="280"/>
      <c r="R894" s="567"/>
      <c r="S894" s="597"/>
      <c r="T894" s="280"/>
      <c r="U894" s="108"/>
      <c r="V894" s="101"/>
      <c r="W894" s="101"/>
    </row>
    <row r="895" spans="1:28" ht="10.5" x14ac:dyDescent="0.25">
      <c r="B895" s="165" t="s">
        <v>491</v>
      </c>
      <c r="C895" s="94"/>
      <c r="D895" s="102"/>
      <c r="E895" s="141">
        <v>0.2</v>
      </c>
      <c r="F895" s="102"/>
      <c r="G895" s="189">
        <f t="shared" si="106"/>
        <v>0</v>
      </c>
      <c r="H895" s="102"/>
      <c r="I895" s="128"/>
      <c r="J895" s="128"/>
      <c r="K895" s="128"/>
      <c r="L895" s="280"/>
      <c r="M895" s="597"/>
      <c r="N895" s="567"/>
      <c r="O895" s="567"/>
      <c r="P895" s="567"/>
      <c r="Q895" s="280"/>
      <c r="R895" s="567"/>
      <c r="S895" s="597"/>
      <c r="T895" s="280"/>
      <c r="U895" s="108"/>
      <c r="V895" s="101"/>
      <c r="W895" s="101"/>
    </row>
    <row r="896" spans="1:28" ht="10.5" x14ac:dyDescent="0.25">
      <c r="B896" s="165" t="s">
        <v>492</v>
      </c>
      <c r="C896" s="94"/>
      <c r="D896" s="102"/>
      <c r="E896" s="141">
        <v>0.4</v>
      </c>
      <c r="F896" s="102"/>
      <c r="G896" s="189">
        <f t="shared" si="106"/>
        <v>0</v>
      </c>
      <c r="H896" s="102"/>
      <c r="I896" s="128"/>
      <c r="J896" s="128"/>
      <c r="K896" s="128"/>
      <c r="L896" s="280"/>
      <c r="M896" s="597"/>
      <c r="N896" s="567"/>
      <c r="O896" s="567"/>
      <c r="P896" s="567"/>
      <c r="Q896" s="280"/>
      <c r="R896" s="567"/>
      <c r="S896" s="597"/>
      <c r="T896" s="280"/>
      <c r="U896" s="108"/>
      <c r="V896" s="101"/>
      <c r="W896" s="101"/>
    </row>
    <row r="897" spans="2:28" ht="10.5" x14ac:dyDescent="0.25">
      <c r="B897" s="190" t="s">
        <v>493</v>
      </c>
      <c r="C897" s="191"/>
      <c r="D897" s="192"/>
      <c r="E897" s="193">
        <v>0.5</v>
      </c>
      <c r="F897" s="102"/>
      <c r="G897" s="189">
        <f t="shared" si="106"/>
        <v>0</v>
      </c>
      <c r="H897" s="102"/>
      <c r="I897" s="128"/>
      <c r="J897" s="128"/>
      <c r="K897" s="128"/>
      <c r="L897" s="280"/>
      <c r="M897" s="597"/>
      <c r="N897" s="567"/>
      <c r="O897" s="567"/>
      <c r="P897" s="567"/>
      <c r="Q897" s="280"/>
      <c r="R897" s="567"/>
      <c r="S897" s="597"/>
      <c r="T897" s="280"/>
      <c r="U897" s="108"/>
      <c r="V897" s="101"/>
      <c r="W897" s="101"/>
    </row>
    <row r="898" spans="2:28" ht="10.5" x14ac:dyDescent="0.25">
      <c r="B898" s="190" t="s">
        <v>494</v>
      </c>
      <c r="C898" s="191"/>
      <c r="D898" s="192"/>
      <c r="E898" s="193">
        <v>1</v>
      </c>
      <c r="F898" s="102"/>
      <c r="G898" s="189">
        <f t="shared" si="106"/>
        <v>0</v>
      </c>
      <c r="H898" s="102"/>
      <c r="I898" s="128"/>
      <c r="J898" s="128"/>
      <c r="K898" s="128"/>
      <c r="L898" s="280"/>
      <c r="M898" s="597"/>
      <c r="N898" s="567"/>
      <c r="O898" s="567"/>
      <c r="P898" s="567"/>
      <c r="Q898" s="280"/>
      <c r="R898" s="567"/>
      <c r="S898" s="597"/>
      <c r="T898" s="280"/>
      <c r="U898" s="108"/>
      <c r="V898" s="101"/>
      <c r="W898" s="101"/>
    </row>
    <row r="899" spans="2:28" ht="10.5" x14ac:dyDescent="0.25">
      <c r="B899" s="100"/>
      <c r="C899" s="199"/>
      <c r="D899" s="102"/>
      <c r="E899" s="114" t="s">
        <v>52</v>
      </c>
      <c r="F899" s="102"/>
      <c r="G899" s="96">
        <f>SUM(G894:G898)</f>
        <v>0</v>
      </c>
      <c r="H899" s="102"/>
      <c r="I899" s="128"/>
      <c r="J899" s="128"/>
      <c r="K899" s="128"/>
      <c r="L899" s="280"/>
      <c r="M899" s="597"/>
      <c r="N899" s="567"/>
      <c r="O899" s="567"/>
      <c r="P899" s="567"/>
      <c r="Q899" s="280"/>
      <c r="R899" s="567"/>
      <c r="S899" s="597"/>
      <c r="T899" s="280"/>
      <c r="U899" s="108"/>
      <c r="V899" s="101"/>
      <c r="W899" s="101"/>
    </row>
    <row r="900" spans="2:28" ht="9.9" customHeight="1" x14ac:dyDescent="0.25">
      <c r="B900" s="100"/>
      <c r="C900" s="101"/>
      <c r="D900" s="102"/>
      <c r="E900" s="103"/>
      <c r="F900" s="102"/>
      <c r="G900" s="101"/>
      <c r="H900" s="102"/>
      <c r="I900" s="713"/>
      <c r="J900" s="713"/>
      <c r="K900" s="713"/>
      <c r="L900" s="707"/>
      <c r="M900" s="598"/>
      <c r="N900" s="562"/>
      <c r="O900" s="562"/>
      <c r="P900" s="562"/>
      <c r="Q900" s="107"/>
      <c r="R900" s="107"/>
      <c r="S900" s="107"/>
      <c r="T900" s="107"/>
      <c r="U900" s="108"/>
      <c r="V900" s="101"/>
      <c r="W900" s="101"/>
      <c r="Y900" s="109"/>
      <c r="Z900" s="109"/>
      <c r="AA900" s="109"/>
      <c r="AB900" s="109"/>
    </row>
    <row r="901" spans="2:28" s="109" customFormat="1" ht="22.5" customHeight="1" x14ac:dyDescent="0.25">
      <c r="B901" s="708" t="s">
        <v>345</v>
      </c>
      <c r="C901" s="705" t="s">
        <v>346</v>
      </c>
      <c r="D901" s="110"/>
      <c r="E901" s="705" t="s">
        <v>2</v>
      </c>
      <c r="F901" s="111"/>
      <c r="G901" s="705" t="s">
        <v>395</v>
      </c>
      <c r="H901" s="112"/>
      <c r="I901" s="710" t="s">
        <v>396</v>
      </c>
      <c r="J901" s="711"/>
      <c r="K901" s="711"/>
      <c r="L901" s="711"/>
      <c r="M901" s="711"/>
      <c r="N901" s="711"/>
      <c r="O901" s="711"/>
      <c r="P901" s="711"/>
      <c r="Q901" s="711"/>
      <c r="R901" s="711"/>
      <c r="S901" s="711"/>
      <c r="T901" s="712"/>
      <c r="U901" s="281"/>
      <c r="V901" s="705" t="s">
        <v>421</v>
      </c>
      <c r="W901" s="705" t="s">
        <v>411</v>
      </c>
    </row>
    <row r="902" spans="2:28" s="109" customFormat="1" ht="10.5" x14ac:dyDescent="0.25">
      <c r="B902" s="709"/>
      <c r="C902" s="706"/>
      <c r="D902" s="110"/>
      <c r="E902" s="706"/>
      <c r="F902" s="111"/>
      <c r="G902" s="706"/>
      <c r="H902" s="113"/>
      <c r="I902" s="114">
        <v>0</v>
      </c>
      <c r="J902" s="114">
        <v>0.1</v>
      </c>
      <c r="K902" s="114">
        <v>0.15</v>
      </c>
      <c r="L902" s="114">
        <v>0.2</v>
      </c>
      <c r="M902" s="114">
        <v>0.25</v>
      </c>
      <c r="N902" s="114">
        <v>0.3</v>
      </c>
      <c r="O902" s="114">
        <v>0.35</v>
      </c>
      <c r="P902" s="114">
        <v>0.4</v>
      </c>
      <c r="Q902" s="114">
        <v>0.5</v>
      </c>
      <c r="R902" s="114">
        <v>0.75</v>
      </c>
      <c r="S902" s="114">
        <v>0.85</v>
      </c>
      <c r="T902" s="114">
        <v>1</v>
      </c>
      <c r="U902" s="281"/>
      <c r="V902" s="706"/>
      <c r="W902" s="706"/>
    </row>
    <row r="903" spans="2:28" s="109" customFormat="1" ht="10.5" x14ac:dyDescent="0.25">
      <c r="B903" s="115" t="s">
        <v>545</v>
      </c>
      <c r="C903" s="116" t="s">
        <v>546</v>
      </c>
      <c r="D903" s="110"/>
      <c r="E903" s="116" t="s">
        <v>547</v>
      </c>
      <c r="F903" s="111"/>
      <c r="G903" s="116" t="s">
        <v>548</v>
      </c>
      <c r="H903" s="113"/>
      <c r="I903" s="116" t="s">
        <v>549</v>
      </c>
      <c r="J903" s="116" t="s">
        <v>557</v>
      </c>
      <c r="K903" s="116" t="s">
        <v>550</v>
      </c>
      <c r="L903" s="116" t="s">
        <v>559</v>
      </c>
      <c r="M903" s="116" t="s">
        <v>560</v>
      </c>
      <c r="N903" s="116" t="s">
        <v>561</v>
      </c>
      <c r="O903" s="116" t="s">
        <v>621</v>
      </c>
      <c r="P903" s="116" t="s">
        <v>622</v>
      </c>
      <c r="Q903" s="116" t="s">
        <v>623</v>
      </c>
      <c r="R903" s="116" t="s">
        <v>624</v>
      </c>
      <c r="S903" s="116" t="s">
        <v>625</v>
      </c>
      <c r="T903" s="116" t="s">
        <v>626</v>
      </c>
      <c r="U903" s="562"/>
      <c r="V903" s="116" t="s">
        <v>627</v>
      </c>
      <c r="W903" s="116" t="s">
        <v>628</v>
      </c>
    </row>
    <row r="904" spans="2:28" s="109" customFormat="1" ht="10.5" x14ac:dyDescent="0.25">
      <c r="B904" s="470" t="s">
        <v>459</v>
      </c>
      <c r="C904" s="316"/>
      <c r="D904" s="137"/>
      <c r="E904" s="316"/>
      <c r="F904" s="102"/>
      <c r="G904" s="317"/>
      <c r="H904" s="120"/>
      <c r="I904" s="317"/>
      <c r="J904" s="316"/>
      <c r="K904" s="316"/>
      <c r="L904" s="316"/>
      <c r="M904" s="316"/>
      <c r="N904" s="316"/>
      <c r="O904" s="316"/>
      <c r="P904" s="316"/>
      <c r="Q904" s="316"/>
      <c r="R904" s="316"/>
      <c r="S904" s="316"/>
      <c r="T904" s="316"/>
      <c r="U904" s="108"/>
      <c r="V904" s="317"/>
      <c r="W904" s="317"/>
    </row>
    <row r="905" spans="2:28" s="109" customFormat="1" ht="10.5" x14ac:dyDescent="0.25">
      <c r="B905" s="472" t="s">
        <v>355</v>
      </c>
      <c r="C905" s="119">
        <v>0.2</v>
      </c>
      <c r="D905" s="137"/>
      <c r="E905" s="88"/>
      <c r="F905" s="102"/>
      <c r="G905" s="95"/>
      <c r="H905" s="120"/>
      <c r="I905" s="121"/>
      <c r="J905" s="121"/>
      <c r="K905" s="121"/>
      <c r="L905" s="122"/>
      <c r="M905" s="122"/>
      <c r="N905" s="122"/>
      <c r="O905" s="122"/>
      <c r="P905" s="122"/>
      <c r="Q905" s="122"/>
      <c r="R905" s="122"/>
      <c r="S905" s="122"/>
      <c r="T905" s="122"/>
      <c r="U905" s="108"/>
      <c r="V905" s="123">
        <f t="shared" ref="V905:V913" si="107">C905*E905</f>
        <v>0</v>
      </c>
      <c r="W905" s="123">
        <f>C905*G905+I905*$I$902+J905*$J$902+K905*$K$902+L905*$L$902+M905*$M$902+N905*$N$902+O905*$O$902+P905*$P$902+Q905*$Q$902+R905*$R$902+S905*$S$902+T905*$T$902</f>
        <v>0</v>
      </c>
    </row>
    <row r="906" spans="2:28" s="109" customFormat="1" ht="10.5" x14ac:dyDescent="0.25">
      <c r="B906" s="472" t="s">
        <v>356</v>
      </c>
      <c r="C906" s="138">
        <v>0.5</v>
      </c>
      <c r="D906" s="137"/>
      <c r="E906" s="86"/>
      <c r="F906" s="102"/>
      <c r="G906" s="93"/>
      <c r="H906" s="120"/>
      <c r="I906" s="139"/>
      <c r="J906" s="139"/>
      <c r="K906" s="139"/>
      <c r="L906" s="140"/>
      <c r="M906" s="140"/>
      <c r="N906" s="140"/>
      <c r="O906" s="140"/>
      <c r="P906" s="140"/>
      <c r="Q906" s="140"/>
      <c r="R906" s="140"/>
      <c r="S906" s="140"/>
      <c r="T906" s="140"/>
      <c r="U906" s="108"/>
      <c r="V906" s="123">
        <f t="shared" si="107"/>
        <v>0</v>
      </c>
      <c r="W906" s="123">
        <f t="shared" ref="W906:W913" si="108">C906*G906+I906*$I$902+J906*$J$902+K906*$K$902+L906*$L$902+M906*$M$902+N906*$N$902+O906*$O$902+P906*$P$902+Q906*$Q$902+R906*$R$902+S906*$S$902+T906*$T$902</f>
        <v>0</v>
      </c>
    </row>
    <row r="907" spans="2:28" s="109" customFormat="1" ht="10.5" x14ac:dyDescent="0.25">
      <c r="B907" s="472" t="s">
        <v>357</v>
      </c>
      <c r="C907" s="141">
        <v>1</v>
      </c>
      <c r="D907" s="137"/>
      <c r="E907" s="88"/>
      <c r="F907" s="102"/>
      <c r="G907" s="95"/>
      <c r="H907" s="120"/>
      <c r="I907" s="121"/>
      <c r="J907" s="121"/>
      <c r="K907" s="121"/>
      <c r="L907" s="122"/>
      <c r="M907" s="122"/>
      <c r="N907" s="122"/>
      <c r="O907" s="122"/>
      <c r="P907" s="122"/>
      <c r="Q907" s="122"/>
      <c r="R907" s="122"/>
      <c r="S907" s="122"/>
      <c r="T907" s="122"/>
      <c r="U907" s="108"/>
      <c r="V907" s="123">
        <f t="shared" si="107"/>
        <v>0</v>
      </c>
      <c r="W907" s="123">
        <f t="shared" si="108"/>
        <v>0</v>
      </c>
    </row>
    <row r="908" spans="2:28" s="109" customFormat="1" ht="10.5" x14ac:dyDescent="0.25">
      <c r="B908" s="472" t="s">
        <v>358</v>
      </c>
      <c r="C908" s="141">
        <v>1.5</v>
      </c>
      <c r="D908" s="137"/>
      <c r="E908" s="88"/>
      <c r="F908" s="102"/>
      <c r="G908" s="95"/>
      <c r="H908" s="120"/>
      <c r="I908" s="121"/>
      <c r="J908" s="121"/>
      <c r="K908" s="121"/>
      <c r="L908" s="122"/>
      <c r="M908" s="122"/>
      <c r="N908" s="122"/>
      <c r="O908" s="122"/>
      <c r="P908" s="122"/>
      <c r="Q908" s="122"/>
      <c r="R908" s="122"/>
      <c r="S908" s="122"/>
      <c r="T908" s="122"/>
      <c r="U908" s="108"/>
      <c r="V908" s="123">
        <f t="shared" si="107"/>
        <v>0</v>
      </c>
      <c r="W908" s="123">
        <f t="shared" si="108"/>
        <v>0</v>
      </c>
    </row>
    <row r="909" spans="2:28" s="109" customFormat="1" ht="10.5" x14ac:dyDescent="0.25">
      <c r="B909" s="555" t="s">
        <v>368</v>
      </c>
      <c r="C909" s="556">
        <v>0.2</v>
      </c>
      <c r="D909" s="137"/>
      <c r="E909" s="88"/>
      <c r="F909" s="102"/>
      <c r="G909" s="95"/>
      <c r="H909" s="120"/>
      <c r="I909" s="121"/>
      <c r="J909" s="121"/>
      <c r="K909" s="121"/>
      <c r="L909" s="122"/>
      <c r="M909" s="122"/>
      <c r="N909" s="122"/>
      <c r="O909" s="122"/>
      <c r="P909" s="122"/>
      <c r="Q909" s="122"/>
      <c r="R909" s="122"/>
      <c r="S909" s="122"/>
      <c r="T909" s="122"/>
      <c r="U909" s="108"/>
      <c r="V909" s="123">
        <f t="shared" si="107"/>
        <v>0</v>
      </c>
      <c r="W909" s="123">
        <f t="shared" si="108"/>
        <v>0</v>
      </c>
    </row>
    <row r="910" spans="2:28" s="109" customFormat="1" ht="10.5" x14ac:dyDescent="0.25">
      <c r="B910" s="555" t="s">
        <v>369</v>
      </c>
      <c r="C910" s="557">
        <v>0.5</v>
      </c>
      <c r="D910" s="137"/>
      <c r="E910" s="86"/>
      <c r="F910" s="102"/>
      <c r="G910" s="93"/>
      <c r="H910" s="120"/>
      <c r="I910" s="139"/>
      <c r="J910" s="139"/>
      <c r="K910" s="139"/>
      <c r="L910" s="140"/>
      <c r="M910" s="140"/>
      <c r="N910" s="140"/>
      <c r="O910" s="140"/>
      <c r="P910" s="140"/>
      <c r="Q910" s="140"/>
      <c r="R910" s="140"/>
      <c r="S910" s="140"/>
      <c r="T910" s="140"/>
      <c r="U910" s="108"/>
      <c r="V910" s="123">
        <f t="shared" si="107"/>
        <v>0</v>
      </c>
      <c r="W910" s="123">
        <f t="shared" si="108"/>
        <v>0</v>
      </c>
    </row>
    <row r="911" spans="2:28" s="109" customFormat="1" ht="10.5" x14ac:dyDescent="0.25">
      <c r="B911" s="558" t="s">
        <v>370</v>
      </c>
      <c r="C911" s="559">
        <v>0.75</v>
      </c>
      <c r="D911" s="137"/>
      <c r="E911" s="86"/>
      <c r="F911" s="102"/>
      <c r="G911" s="93"/>
      <c r="H911" s="120"/>
      <c r="I911" s="139"/>
      <c r="J911" s="139"/>
      <c r="K911" s="139"/>
      <c r="L911" s="140"/>
      <c r="M911" s="140"/>
      <c r="N911" s="140"/>
      <c r="O911" s="140"/>
      <c r="P911" s="140"/>
      <c r="Q911" s="140"/>
      <c r="R911" s="140"/>
      <c r="S911" s="140"/>
      <c r="T911" s="140"/>
      <c r="U911" s="108"/>
      <c r="V911" s="123">
        <f t="shared" si="107"/>
        <v>0</v>
      </c>
      <c r="W911" s="123">
        <f t="shared" si="108"/>
        <v>0</v>
      </c>
    </row>
    <row r="912" spans="2:28" s="109" customFormat="1" ht="10.5" x14ac:dyDescent="0.25">
      <c r="B912" s="558" t="s">
        <v>513</v>
      </c>
      <c r="C912" s="560">
        <v>1</v>
      </c>
      <c r="D912" s="137"/>
      <c r="E912" s="88"/>
      <c r="F912" s="102"/>
      <c r="G912" s="95"/>
      <c r="H912" s="120"/>
      <c r="I912" s="121"/>
      <c r="J912" s="121"/>
      <c r="K912" s="121"/>
      <c r="L912" s="122"/>
      <c r="M912" s="122"/>
      <c r="N912" s="122"/>
      <c r="O912" s="122"/>
      <c r="P912" s="122"/>
      <c r="Q912" s="122"/>
      <c r="R912" s="122"/>
      <c r="S912" s="122"/>
      <c r="T912" s="122"/>
      <c r="U912" s="108"/>
      <c r="V912" s="123">
        <f t="shared" si="107"/>
        <v>0</v>
      </c>
      <c r="W912" s="123">
        <f t="shared" si="108"/>
        <v>0</v>
      </c>
    </row>
    <row r="913" spans="1:28" s="109" customFormat="1" ht="10.5" x14ac:dyDescent="0.25">
      <c r="B913" s="555" t="s">
        <v>359</v>
      </c>
      <c r="C913" s="560">
        <v>1.5</v>
      </c>
      <c r="D913" s="137"/>
      <c r="E913" s="88"/>
      <c r="F913" s="102"/>
      <c r="G913" s="95"/>
      <c r="H913" s="120"/>
      <c r="I913" s="121"/>
      <c r="J913" s="121"/>
      <c r="K913" s="121"/>
      <c r="L913" s="122"/>
      <c r="M913" s="122"/>
      <c r="N913" s="122"/>
      <c r="O913" s="122"/>
      <c r="P913" s="122"/>
      <c r="Q913" s="122"/>
      <c r="R913" s="122"/>
      <c r="S913" s="122"/>
      <c r="T913" s="122"/>
      <c r="U913" s="108"/>
      <c r="V913" s="123">
        <f t="shared" si="107"/>
        <v>0</v>
      </c>
      <c r="W913" s="123">
        <f t="shared" si="108"/>
        <v>0</v>
      </c>
      <c r="Y913" s="81"/>
      <c r="Z913" s="81"/>
      <c r="AA913" s="81"/>
      <c r="AB913" s="81"/>
    </row>
    <row r="914" spans="1:28" ht="10.5" x14ac:dyDescent="0.25">
      <c r="B914" s="474" t="s">
        <v>463</v>
      </c>
      <c r="C914" s="316"/>
      <c r="D914" s="137"/>
      <c r="E914" s="316"/>
      <c r="F914" s="102"/>
      <c r="G914" s="317"/>
      <c r="H914" s="120"/>
      <c r="I914" s="317"/>
      <c r="J914" s="316"/>
      <c r="K914" s="316"/>
      <c r="L914" s="316"/>
      <c r="M914" s="316"/>
      <c r="N914" s="316"/>
      <c r="O914" s="316"/>
      <c r="P914" s="316"/>
      <c r="Q914" s="316"/>
      <c r="R914" s="316"/>
      <c r="S914" s="316"/>
      <c r="T914" s="316"/>
      <c r="U914" s="108"/>
      <c r="V914" s="317"/>
      <c r="W914" s="317"/>
    </row>
    <row r="915" spans="1:28" ht="10.5" x14ac:dyDescent="0.25">
      <c r="B915" s="473" t="s">
        <v>470</v>
      </c>
      <c r="C915" s="460">
        <v>0.85</v>
      </c>
      <c r="D915" s="137"/>
      <c r="E915" s="88"/>
      <c r="F915" s="102"/>
      <c r="G915" s="95"/>
      <c r="H915" s="120"/>
      <c r="I915" s="121"/>
      <c r="J915" s="121"/>
      <c r="K915" s="121"/>
      <c r="L915" s="122"/>
      <c r="M915" s="122"/>
      <c r="N915" s="122"/>
      <c r="O915" s="122"/>
      <c r="P915" s="122"/>
      <c r="Q915" s="122"/>
      <c r="R915" s="122"/>
      <c r="S915" s="122"/>
      <c r="T915" s="122"/>
      <c r="U915" s="108"/>
      <c r="V915" s="123">
        <f t="shared" ref="V915:V916" si="109">C915*E915</f>
        <v>0</v>
      </c>
      <c r="W915" s="123">
        <f t="shared" ref="W915:W916" si="110">C915*G915+I915*$I$902+J915*$J$902+K915*$K$902+L915*$L$902+M915*$M$902+N915*$N$902+O915*$O$902+P915*$P$902+Q915*$Q$902+R915*$R$902+S915*$S$902+T915*$T$902</f>
        <v>0</v>
      </c>
    </row>
    <row r="916" spans="1:28" ht="10.5" x14ac:dyDescent="0.25">
      <c r="B916" s="473" t="s">
        <v>469</v>
      </c>
      <c r="C916" s="460">
        <v>1</v>
      </c>
      <c r="D916" s="137"/>
      <c r="E916" s="88"/>
      <c r="F916" s="102"/>
      <c r="G916" s="95"/>
      <c r="H916" s="120"/>
      <c r="I916" s="121"/>
      <c r="J916" s="121"/>
      <c r="K916" s="121"/>
      <c r="L916" s="122"/>
      <c r="M916" s="122"/>
      <c r="N916" s="122"/>
      <c r="O916" s="122"/>
      <c r="P916" s="122"/>
      <c r="Q916" s="122"/>
      <c r="R916" s="122"/>
      <c r="S916" s="122"/>
      <c r="T916" s="122"/>
      <c r="U916" s="108"/>
      <c r="V916" s="123">
        <f t="shared" si="109"/>
        <v>0</v>
      </c>
      <c r="W916" s="123">
        <f t="shared" si="110"/>
        <v>0</v>
      </c>
    </row>
    <row r="917" spans="1:28" ht="10.5" x14ac:dyDescent="0.25">
      <c r="B917" s="473" t="s">
        <v>571</v>
      </c>
      <c r="C917" s="316"/>
      <c r="D917" s="137"/>
      <c r="E917" s="316"/>
      <c r="F917" s="102"/>
      <c r="G917" s="317"/>
      <c r="H917" s="120"/>
      <c r="I917" s="317"/>
      <c r="J917" s="316"/>
      <c r="K917" s="316"/>
      <c r="L917" s="316"/>
      <c r="M917" s="316"/>
      <c r="N917" s="316"/>
      <c r="O917" s="316"/>
      <c r="P917" s="316"/>
      <c r="Q917" s="316"/>
      <c r="R917" s="316"/>
      <c r="S917" s="316"/>
      <c r="T917" s="316"/>
      <c r="U917" s="108"/>
      <c r="V917" s="317"/>
      <c r="W917" s="317"/>
    </row>
    <row r="918" spans="1:28" ht="10.5" x14ac:dyDescent="0.25">
      <c r="B918" s="561" t="s">
        <v>464</v>
      </c>
      <c r="C918" s="460">
        <v>1.3</v>
      </c>
      <c r="D918" s="137"/>
      <c r="E918" s="88"/>
      <c r="F918" s="102"/>
      <c r="G918" s="95"/>
      <c r="H918" s="120"/>
      <c r="I918" s="121"/>
      <c r="J918" s="121"/>
      <c r="K918" s="121"/>
      <c r="L918" s="122"/>
      <c r="M918" s="122"/>
      <c r="N918" s="122"/>
      <c r="O918" s="122"/>
      <c r="P918" s="122"/>
      <c r="Q918" s="122"/>
      <c r="R918" s="122"/>
      <c r="S918" s="122"/>
      <c r="T918" s="122"/>
      <c r="U918" s="108"/>
      <c r="V918" s="123">
        <f t="shared" ref="V918:V922" si="111">C918*E918</f>
        <v>0</v>
      </c>
      <c r="W918" s="123">
        <f t="shared" ref="W918:W922" si="112">C918*G918+I918*$I$902+J918*$J$902+K918*$K$902+L918*$L$902+M918*$M$902+N918*$N$902+O918*$O$902+P918*$P$902+Q918*$Q$902+R918*$R$902+S918*$S$902+T918*$T$902</f>
        <v>0</v>
      </c>
    </row>
    <row r="919" spans="1:28" ht="10.5" x14ac:dyDescent="0.25">
      <c r="B919" s="561" t="s">
        <v>465</v>
      </c>
      <c r="C919" s="460">
        <v>1</v>
      </c>
      <c r="D919" s="137"/>
      <c r="E919" s="88"/>
      <c r="F919" s="102"/>
      <c r="G919" s="95"/>
      <c r="H919" s="120"/>
      <c r="I919" s="121"/>
      <c r="J919" s="121"/>
      <c r="K919" s="121"/>
      <c r="L919" s="122"/>
      <c r="M919" s="122"/>
      <c r="N919" s="122"/>
      <c r="O919" s="122"/>
      <c r="P919" s="122"/>
      <c r="Q919" s="122"/>
      <c r="R919" s="122"/>
      <c r="S919" s="122"/>
      <c r="T919" s="122"/>
      <c r="U919" s="108"/>
      <c r="V919" s="123">
        <f t="shared" si="111"/>
        <v>0</v>
      </c>
      <c r="W919" s="123">
        <f t="shared" si="112"/>
        <v>0</v>
      </c>
    </row>
    <row r="920" spans="1:28" ht="10.5" x14ac:dyDescent="0.25">
      <c r="B920" s="561" t="s">
        <v>466</v>
      </c>
      <c r="C920" s="460">
        <v>0.8</v>
      </c>
      <c r="D920" s="137"/>
      <c r="E920" s="88"/>
      <c r="F920" s="102"/>
      <c r="G920" s="95"/>
      <c r="H920" s="120"/>
      <c r="I920" s="121"/>
      <c r="J920" s="121"/>
      <c r="K920" s="121"/>
      <c r="L920" s="122"/>
      <c r="M920" s="122"/>
      <c r="N920" s="122"/>
      <c r="O920" s="122"/>
      <c r="P920" s="122"/>
      <c r="Q920" s="122"/>
      <c r="R920" s="122"/>
      <c r="S920" s="122"/>
      <c r="T920" s="122"/>
      <c r="U920" s="108"/>
      <c r="V920" s="123">
        <f t="shared" si="111"/>
        <v>0</v>
      </c>
      <c r="W920" s="123">
        <f t="shared" si="112"/>
        <v>0</v>
      </c>
    </row>
    <row r="921" spans="1:28" ht="10.5" x14ac:dyDescent="0.25">
      <c r="B921" s="561" t="s">
        <v>467</v>
      </c>
      <c r="C921" s="460">
        <v>1</v>
      </c>
      <c r="D921" s="137"/>
      <c r="E921" s="88"/>
      <c r="F921" s="102"/>
      <c r="G921" s="95"/>
      <c r="H921" s="120"/>
      <c r="I921" s="121"/>
      <c r="J921" s="121"/>
      <c r="K921" s="121"/>
      <c r="L921" s="122"/>
      <c r="M921" s="122"/>
      <c r="N921" s="122"/>
      <c r="O921" s="122"/>
      <c r="P921" s="122"/>
      <c r="Q921" s="122"/>
      <c r="R921" s="122"/>
      <c r="S921" s="122"/>
      <c r="T921" s="122"/>
      <c r="U921" s="108"/>
      <c r="V921" s="123">
        <f t="shared" si="111"/>
        <v>0</v>
      </c>
      <c r="W921" s="123">
        <f t="shared" si="112"/>
        <v>0</v>
      </c>
    </row>
    <row r="922" spans="1:28" ht="10.5" x14ac:dyDescent="0.25">
      <c r="B922" s="561" t="s">
        <v>468</v>
      </c>
      <c r="C922" s="460">
        <v>1</v>
      </c>
      <c r="D922" s="137"/>
      <c r="E922" s="88"/>
      <c r="F922" s="102"/>
      <c r="G922" s="95"/>
      <c r="H922" s="120"/>
      <c r="I922" s="121"/>
      <c r="J922" s="121"/>
      <c r="K922" s="121"/>
      <c r="L922" s="122"/>
      <c r="M922" s="122"/>
      <c r="N922" s="122"/>
      <c r="O922" s="122"/>
      <c r="P922" s="122"/>
      <c r="Q922" s="122"/>
      <c r="R922" s="122"/>
      <c r="S922" s="122"/>
      <c r="T922" s="122"/>
      <c r="U922" s="108"/>
      <c r="V922" s="123">
        <f t="shared" si="111"/>
        <v>0</v>
      </c>
      <c r="W922" s="123">
        <f t="shared" si="112"/>
        <v>0</v>
      </c>
    </row>
    <row r="923" spans="1:28" ht="9.9" customHeight="1" x14ac:dyDescent="0.25">
      <c r="B923" s="124"/>
      <c r="C923" s="125"/>
      <c r="D923" s="126"/>
      <c r="E923" s="127"/>
      <c r="F923" s="102"/>
      <c r="G923" s="125"/>
      <c r="H923" s="102"/>
      <c r="I923" s="128"/>
      <c r="J923" s="128"/>
      <c r="K923" s="128"/>
      <c r="L923" s="519"/>
      <c r="M923" s="597"/>
      <c r="N923" s="567"/>
      <c r="O923" s="567"/>
      <c r="P923" s="567"/>
      <c r="Q923" s="519"/>
      <c r="R923" s="567"/>
      <c r="S923" s="597"/>
      <c r="T923" s="519"/>
      <c r="U923" s="108"/>
      <c r="V923" s="101"/>
      <c r="W923" s="101"/>
      <c r="Y923" s="155"/>
      <c r="Z923" s="155"/>
      <c r="AA923" s="155"/>
      <c r="AB923" s="155"/>
    </row>
    <row r="924" spans="1:28" s="155" customFormat="1" ht="10.5" x14ac:dyDescent="0.25">
      <c r="B924" s="129" t="s">
        <v>349</v>
      </c>
      <c r="C924" s="185" t="s">
        <v>53</v>
      </c>
      <c r="D924" s="131"/>
      <c r="E924" s="85">
        <f>SUM(V905:V922)</f>
        <v>0</v>
      </c>
      <c r="F924" s="111"/>
      <c r="G924" s="132"/>
      <c r="H924" s="111"/>
      <c r="I924" s="133"/>
      <c r="J924" s="133"/>
      <c r="K924" s="133"/>
      <c r="L924" s="107"/>
      <c r="M924" s="107"/>
      <c r="N924" s="107"/>
      <c r="O924" s="107"/>
      <c r="P924" s="107"/>
      <c r="Q924" s="107"/>
      <c r="R924" s="107"/>
      <c r="S924" s="107"/>
      <c r="T924" s="107"/>
      <c r="U924" s="520"/>
      <c r="V924" s="134"/>
      <c r="W924" s="134"/>
      <c r="X924" s="82"/>
    </row>
    <row r="925" spans="1:28" s="155" customFormat="1" ht="10.5" x14ac:dyDescent="0.25">
      <c r="B925" s="129" t="s">
        <v>350</v>
      </c>
      <c r="C925" s="185" t="s">
        <v>54</v>
      </c>
      <c r="D925" s="131"/>
      <c r="E925" s="85">
        <f>SUM(W905:W922)</f>
        <v>0</v>
      </c>
      <c r="F925" s="111"/>
      <c r="G925" s="132"/>
      <c r="H925" s="111"/>
      <c r="L925" s="518"/>
      <c r="M925" s="596"/>
      <c r="N925" s="568"/>
      <c r="O925" s="568"/>
      <c r="P925" s="568"/>
      <c r="Q925" s="518"/>
      <c r="R925" s="568"/>
      <c r="S925" s="596"/>
      <c r="T925" s="518"/>
      <c r="U925" s="206"/>
      <c r="V925" s="91"/>
      <c r="W925" s="91"/>
    </row>
    <row r="926" spans="1:28" s="155" customFormat="1" ht="10.5" x14ac:dyDescent="0.25">
      <c r="B926" s="147"/>
      <c r="C926" s="91"/>
      <c r="D926" s="131"/>
      <c r="E926" s="149"/>
      <c r="F926" s="131"/>
      <c r="G926" s="91"/>
      <c r="H926" s="131"/>
      <c r="I926" s="156"/>
      <c r="J926" s="156"/>
      <c r="K926" s="156"/>
      <c r="L926" s="157"/>
      <c r="M926" s="157"/>
      <c r="N926" s="157"/>
      <c r="O926" s="157"/>
      <c r="P926" s="157"/>
      <c r="Q926" s="157"/>
      <c r="R926" s="157"/>
      <c r="S926" s="157"/>
      <c r="T926" s="157"/>
      <c r="U926" s="158"/>
      <c r="V926" s="91"/>
      <c r="W926" s="91"/>
    </row>
    <row r="927" spans="1:28" s="155" customFormat="1" ht="15" customHeight="1" x14ac:dyDescent="0.25">
      <c r="B927" s="147"/>
      <c r="C927" s="91"/>
      <c r="D927" s="131"/>
      <c r="E927" s="149"/>
      <c r="F927" s="131"/>
      <c r="G927" s="91"/>
      <c r="H927" s="131"/>
      <c r="I927" s="156"/>
      <c r="J927" s="156"/>
      <c r="K927" s="156"/>
      <c r="L927" s="157"/>
      <c r="M927" s="157"/>
      <c r="N927" s="157"/>
      <c r="O927" s="157"/>
      <c r="P927" s="157"/>
      <c r="Q927" s="157"/>
      <c r="R927" s="157"/>
      <c r="S927" s="157"/>
      <c r="T927" s="157"/>
      <c r="U927" s="158"/>
      <c r="V927" s="91"/>
      <c r="W927" s="407"/>
      <c r="Y927" s="82"/>
      <c r="Z927" s="82"/>
      <c r="AA927" s="82"/>
      <c r="AB927" s="82"/>
    </row>
    <row r="928" spans="1:28" s="82" customFormat="1" ht="15" customHeight="1" x14ac:dyDescent="0.25">
      <c r="A928" s="81"/>
      <c r="B928" s="412" t="s">
        <v>610</v>
      </c>
      <c r="C928" s="101"/>
      <c r="D928" s="102"/>
      <c r="E928" s="103"/>
      <c r="F928" s="102"/>
      <c r="G928" s="101"/>
      <c r="H928" s="102"/>
      <c r="I928" s="281"/>
      <c r="J928" s="562"/>
      <c r="K928" s="562"/>
      <c r="L928" s="281"/>
      <c r="M928" s="598"/>
      <c r="N928" s="562"/>
      <c r="O928" s="562"/>
      <c r="P928" s="562"/>
      <c r="Q928" s="104"/>
      <c r="R928" s="104"/>
      <c r="S928" s="104"/>
      <c r="T928" s="104"/>
      <c r="U928" s="104"/>
      <c r="V928" s="104"/>
      <c r="W928" s="104"/>
    </row>
    <row r="929" spans="1:28" s="82" customFormat="1" ht="7.5" customHeight="1" x14ac:dyDescent="0.25">
      <c r="A929" s="81"/>
      <c r="B929" s="100"/>
      <c r="C929" s="101"/>
      <c r="D929" s="102"/>
      <c r="E929" s="103"/>
      <c r="F929" s="102"/>
      <c r="G929" s="101"/>
      <c r="H929" s="102"/>
      <c r="I929" s="281"/>
      <c r="J929" s="562"/>
      <c r="K929" s="562"/>
      <c r="L929" s="281"/>
      <c r="M929" s="598"/>
      <c r="N929" s="562"/>
      <c r="O929" s="562"/>
      <c r="P929" s="562"/>
      <c r="Q929" s="104"/>
      <c r="R929" s="104"/>
      <c r="S929" s="104"/>
      <c r="T929" s="104"/>
      <c r="U929" s="104"/>
      <c r="V929" s="104"/>
      <c r="W929" s="104"/>
      <c r="Y929" s="81"/>
      <c r="Z929" s="81"/>
      <c r="AA929" s="81"/>
      <c r="AB929" s="81"/>
    </row>
    <row r="930" spans="1:28" ht="21" x14ac:dyDescent="0.25">
      <c r="B930" s="176"/>
      <c r="C930" s="177" t="s">
        <v>338</v>
      </c>
      <c r="D930" s="102"/>
      <c r="E930" s="103"/>
      <c r="F930" s="102"/>
      <c r="G930" s="101"/>
      <c r="H930" s="102"/>
      <c r="I930" s="281"/>
      <c r="J930" s="562"/>
      <c r="K930" s="562"/>
      <c r="L930" s="281"/>
      <c r="M930" s="598"/>
      <c r="N930" s="562"/>
      <c r="O930" s="562"/>
      <c r="P930" s="562"/>
      <c r="Q930" s="107"/>
      <c r="R930" s="107"/>
      <c r="S930" s="107"/>
      <c r="T930" s="107"/>
      <c r="U930" s="108"/>
      <c r="V930" s="101"/>
      <c r="W930" s="101"/>
    </row>
    <row r="931" spans="1:28" ht="10.5" x14ac:dyDescent="0.25">
      <c r="B931" s="176"/>
      <c r="C931" s="105" t="s">
        <v>539</v>
      </c>
      <c r="D931" s="102"/>
      <c r="E931" s="103"/>
      <c r="F931" s="102"/>
      <c r="G931" s="101"/>
      <c r="H931" s="102"/>
      <c r="I931" s="281"/>
      <c r="J931" s="562"/>
      <c r="K931" s="562"/>
      <c r="L931" s="281"/>
      <c r="M931" s="598"/>
      <c r="N931" s="562"/>
      <c r="O931" s="562"/>
      <c r="P931" s="562"/>
      <c r="Q931" s="107"/>
      <c r="R931" s="107"/>
      <c r="S931" s="107"/>
      <c r="T931" s="107"/>
      <c r="U931" s="108"/>
      <c r="V931" s="101"/>
      <c r="W931" s="101"/>
    </row>
    <row r="932" spans="1:28" ht="21" x14ac:dyDescent="0.25">
      <c r="B932" s="165" t="s">
        <v>522</v>
      </c>
      <c r="C932" s="92">
        <f>'Individu Form 2D ATMR Kredit'!H152</f>
        <v>0</v>
      </c>
      <c r="D932" s="102"/>
      <c r="E932" s="136"/>
      <c r="F932" s="102"/>
      <c r="G932" s="101"/>
      <c r="H932" s="102"/>
      <c r="I932" s="128"/>
      <c r="J932" s="128"/>
      <c r="K932" s="128"/>
      <c r="L932" s="280"/>
      <c r="M932" s="597"/>
      <c r="N932" s="567"/>
      <c r="O932" s="567"/>
      <c r="P932" s="567"/>
      <c r="Q932" s="280"/>
      <c r="R932" s="567"/>
      <c r="S932" s="597"/>
      <c r="T932" s="280"/>
      <c r="U932" s="108"/>
      <c r="V932" s="101"/>
      <c r="W932" s="101"/>
    </row>
    <row r="933" spans="1:28" ht="10.5" x14ac:dyDescent="0.25">
      <c r="B933" s="165" t="s">
        <v>521</v>
      </c>
      <c r="C933" s="212">
        <f>'Individu Form 2D ATMR Kredit'!H153</f>
        <v>0</v>
      </c>
      <c r="D933" s="102"/>
      <c r="E933" s="136"/>
      <c r="F933" s="102"/>
      <c r="G933" s="101"/>
      <c r="H933" s="102"/>
      <c r="I933" s="128"/>
      <c r="J933" s="128"/>
      <c r="K933" s="128"/>
      <c r="L933" s="280"/>
      <c r="M933" s="597"/>
      <c r="N933" s="567"/>
      <c r="O933" s="567"/>
      <c r="P933" s="567"/>
      <c r="Q933" s="280"/>
      <c r="R933" s="567"/>
      <c r="S933" s="597"/>
      <c r="T933" s="280"/>
      <c r="U933" s="108"/>
      <c r="V933" s="101"/>
      <c r="W933" s="101"/>
      <c r="Y933" s="82"/>
      <c r="Z933" s="82"/>
      <c r="AA933" s="82"/>
      <c r="AB933" s="82"/>
    </row>
    <row r="934" spans="1:28" s="82" customFormat="1" ht="9.9" customHeight="1" x14ac:dyDescent="0.25">
      <c r="B934" s="204"/>
      <c r="C934" s="182"/>
      <c r="D934" s="178"/>
      <c r="E934" s="180"/>
      <c r="F934" s="178"/>
      <c r="G934" s="179"/>
      <c r="H934" s="178"/>
      <c r="I934" s="205"/>
      <c r="J934" s="205"/>
      <c r="K934" s="205"/>
      <c r="L934" s="279"/>
      <c r="M934" s="596"/>
      <c r="N934" s="568"/>
      <c r="O934" s="568"/>
      <c r="P934" s="568"/>
      <c r="Q934" s="279"/>
      <c r="R934" s="568"/>
      <c r="S934" s="596"/>
      <c r="T934" s="279"/>
      <c r="U934" s="206"/>
      <c r="V934" s="179"/>
      <c r="W934" s="179"/>
      <c r="Y934" s="155"/>
      <c r="Z934" s="155"/>
      <c r="AA934" s="155"/>
      <c r="AB934" s="155"/>
    </row>
    <row r="935" spans="1:28" s="155" customFormat="1" ht="21" x14ac:dyDescent="0.25">
      <c r="B935" s="183" t="s">
        <v>397</v>
      </c>
      <c r="C935" s="184" t="s">
        <v>338</v>
      </c>
      <c r="D935" s="131"/>
      <c r="E935" s="185" t="s">
        <v>361</v>
      </c>
      <c r="F935" s="131"/>
      <c r="G935" s="268" t="s">
        <v>2</v>
      </c>
      <c r="H935" s="131"/>
      <c r="I935" s="156"/>
      <c r="J935" s="156"/>
      <c r="K935" s="156"/>
      <c r="L935" s="157"/>
      <c r="M935" s="157"/>
      <c r="N935" s="157"/>
      <c r="O935" s="157"/>
      <c r="P935" s="157"/>
      <c r="Q935" s="157"/>
      <c r="R935" s="157"/>
      <c r="S935" s="157"/>
      <c r="T935" s="157"/>
      <c r="U935" s="158"/>
      <c r="V935" s="91"/>
      <c r="W935" s="91"/>
      <c r="Y935" s="188"/>
      <c r="Z935" s="188"/>
      <c r="AA935" s="188"/>
      <c r="AB935" s="188"/>
    </row>
    <row r="936" spans="1:28" s="188" customFormat="1" ht="10.5" x14ac:dyDescent="0.25">
      <c r="B936" s="186" t="s">
        <v>540</v>
      </c>
      <c r="C936" s="187" t="s">
        <v>541</v>
      </c>
      <c r="D936" s="158"/>
      <c r="E936" s="130" t="s">
        <v>542</v>
      </c>
      <c r="F936" s="158"/>
      <c r="G936" s="130" t="s">
        <v>544</v>
      </c>
      <c r="H936" s="158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8"/>
      <c r="V936" s="91"/>
      <c r="W936" s="91"/>
      <c r="Y936" s="81"/>
      <c r="Z936" s="81"/>
      <c r="AA936" s="81"/>
      <c r="AB936" s="81"/>
    </row>
    <row r="937" spans="1:28" ht="10.5" x14ac:dyDescent="0.25">
      <c r="B937" s="165" t="s">
        <v>490</v>
      </c>
      <c r="C937" s="94"/>
      <c r="D937" s="102"/>
      <c r="E937" s="141">
        <v>0.1</v>
      </c>
      <c r="F937" s="102"/>
      <c r="G937" s="189">
        <f>E937*C937</f>
        <v>0</v>
      </c>
      <c r="H937" s="102"/>
      <c r="I937" s="128"/>
      <c r="J937" s="128"/>
      <c r="K937" s="128"/>
      <c r="L937" s="280"/>
      <c r="M937" s="597"/>
      <c r="N937" s="567"/>
      <c r="O937" s="567"/>
      <c r="P937" s="567"/>
      <c r="Q937" s="280"/>
      <c r="R937" s="567"/>
      <c r="S937" s="597"/>
      <c r="T937" s="280"/>
      <c r="U937" s="108"/>
      <c r="V937" s="101"/>
      <c r="W937" s="101"/>
    </row>
    <row r="938" spans="1:28" ht="10.5" x14ac:dyDescent="0.25">
      <c r="B938" s="165" t="s">
        <v>492</v>
      </c>
      <c r="C938" s="94"/>
      <c r="D938" s="102"/>
      <c r="E938" s="141">
        <v>0.4</v>
      </c>
      <c r="F938" s="102"/>
      <c r="G938" s="189">
        <f>E938*C938</f>
        <v>0</v>
      </c>
      <c r="H938" s="102"/>
      <c r="I938" s="128"/>
      <c r="J938" s="128"/>
      <c r="K938" s="128"/>
      <c r="L938" s="280"/>
      <c r="M938" s="597"/>
      <c r="N938" s="567"/>
      <c r="O938" s="567"/>
      <c r="P938" s="567"/>
      <c r="Q938" s="280"/>
      <c r="R938" s="567"/>
      <c r="S938" s="597"/>
      <c r="T938" s="280"/>
      <c r="U938" s="108"/>
      <c r="V938" s="101"/>
      <c r="W938" s="101"/>
    </row>
    <row r="939" spans="1:28" ht="10.5" x14ac:dyDescent="0.25">
      <c r="B939" s="100"/>
      <c r="C939" s="199"/>
      <c r="D939" s="102"/>
      <c r="E939" s="114" t="s">
        <v>52</v>
      </c>
      <c r="F939" s="102"/>
      <c r="G939" s="96">
        <f>SUM(G937:G938)</f>
        <v>0</v>
      </c>
      <c r="H939" s="102"/>
      <c r="I939" s="128"/>
      <c r="J939" s="128"/>
      <c r="K939" s="128"/>
      <c r="L939" s="280"/>
      <c r="M939" s="597"/>
      <c r="N939" s="567"/>
      <c r="O939" s="567"/>
      <c r="P939" s="567"/>
      <c r="Q939" s="280"/>
      <c r="R939" s="567"/>
      <c r="S939" s="597"/>
      <c r="T939" s="280"/>
      <c r="U939" s="108"/>
      <c r="V939" s="101"/>
      <c r="W939" s="101"/>
    </row>
    <row r="940" spans="1:28" ht="9.9" customHeight="1" x14ac:dyDescent="0.25">
      <c r="B940" s="100"/>
      <c r="C940" s="101"/>
      <c r="D940" s="102"/>
      <c r="E940" s="103"/>
      <c r="F940" s="102"/>
      <c r="G940" s="101"/>
      <c r="H940" s="102"/>
      <c r="I940" s="713"/>
      <c r="J940" s="713"/>
      <c r="K940" s="713"/>
      <c r="L940" s="707"/>
      <c r="M940" s="598"/>
      <c r="N940" s="562"/>
      <c r="O940" s="562"/>
      <c r="P940" s="562"/>
      <c r="Q940" s="107"/>
      <c r="R940" s="107"/>
      <c r="S940" s="107"/>
      <c r="T940" s="107"/>
      <c r="U940" s="108"/>
      <c r="V940" s="101"/>
      <c r="W940" s="101"/>
      <c r="Y940" s="109"/>
      <c r="Z940" s="109"/>
      <c r="AA940" s="109"/>
      <c r="AB940" s="109"/>
    </row>
    <row r="941" spans="1:28" s="109" customFormat="1" ht="22.5" customHeight="1" x14ac:dyDescent="0.25">
      <c r="B941" s="708" t="s">
        <v>345</v>
      </c>
      <c r="C941" s="705" t="s">
        <v>346</v>
      </c>
      <c r="D941" s="110"/>
      <c r="E941" s="705" t="s">
        <v>2</v>
      </c>
      <c r="F941" s="111"/>
      <c r="G941" s="705" t="s">
        <v>395</v>
      </c>
      <c r="H941" s="112"/>
      <c r="I941" s="710" t="s">
        <v>396</v>
      </c>
      <c r="J941" s="711"/>
      <c r="K941" s="711"/>
      <c r="L941" s="711"/>
      <c r="M941" s="711"/>
      <c r="N941" s="711"/>
      <c r="O941" s="711"/>
      <c r="P941" s="711"/>
      <c r="Q941" s="711"/>
      <c r="R941" s="711"/>
      <c r="S941" s="711"/>
      <c r="T941" s="712"/>
      <c r="U941" s="281"/>
      <c r="V941" s="705" t="s">
        <v>421</v>
      </c>
      <c r="W941" s="705" t="s">
        <v>411</v>
      </c>
    </row>
    <row r="942" spans="1:28" s="109" customFormat="1" ht="10.5" x14ac:dyDescent="0.25">
      <c r="B942" s="709"/>
      <c r="C942" s="706"/>
      <c r="D942" s="110"/>
      <c r="E942" s="706"/>
      <c r="F942" s="111"/>
      <c r="G942" s="706"/>
      <c r="H942" s="113"/>
      <c r="I942" s="114">
        <v>0</v>
      </c>
      <c r="J942" s="114">
        <v>0.1</v>
      </c>
      <c r="K942" s="114">
        <v>0.15</v>
      </c>
      <c r="L942" s="114">
        <v>0.2</v>
      </c>
      <c r="M942" s="114">
        <v>0.25</v>
      </c>
      <c r="N942" s="114">
        <v>0.3</v>
      </c>
      <c r="O942" s="114">
        <v>0.35</v>
      </c>
      <c r="P942" s="114">
        <v>0.4</v>
      </c>
      <c r="Q942" s="114">
        <v>0.5</v>
      </c>
      <c r="R942" s="114">
        <v>0.75</v>
      </c>
      <c r="S942" s="114">
        <v>0.85</v>
      </c>
      <c r="T942" s="114">
        <v>1</v>
      </c>
      <c r="U942" s="281"/>
      <c r="V942" s="706"/>
      <c r="W942" s="706"/>
    </row>
    <row r="943" spans="1:28" s="109" customFormat="1" ht="10.5" x14ac:dyDescent="0.25">
      <c r="B943" s="115" t="s">
        <v>545</v>
      </c>
      <c r="C943" s="116" t="s">
        <v>546</v>
      </c>
      <c r="D943" s="110"/>
      <c r="E943" s="116" t="s">
        <v>547</v>
      </c>
      <c r="F943" s="111"/>
      <c r="G943" s="116" t="s">
        <v>548</v>
      </c>
      <c r="H943" s="113"/>
      <c r="I943" s="116" t="s">
        <v>549</v>
      </c>
      <c r="J943" s="116" t="s">
        <v>557</v>
      </c>
      <c r="K943" s="116" t="s">
        <v>550</v>
      </c>
      <c r="L943" s="116" t="s">
        <v>559</v>
      </c>
      <c r="M943" s="116" t="s">
        <v>560</v>
      </c>
      <c r="N943" s="116" t="s">
        <v>561</v>
      </c>
      <c r="O943" s="116" t="s">
        <v>621</v>
      </c>
      <c r="P943" s="116" t="s">
        <v>622</v>
      </c>
      <c r="Q943" s="116" t="s">
        <v>623</v>
      </c>
      <c r="R943" s="116" t="s">
        <v>624</v>
      </c>
      <c r="S943" s="116" t="s">
        <v>625</v>
      </c>
      <c r="T943" s="116" t="s">
        <v>626</v>
      </c>
      <c r="U943" s="562"/>
      <c r="V943" s="116" t="s">
        <v>627</v>
      </c>
      <c r="W943" s="116" t="s">
        <v>628</v>
      </c>
    </row>
    <row r="944" spans="1:28" s="109" customFormat="1" ht="21" x14ac:dyDescent="0.25">
      <c r="B944" s="475" t="s">
        <v>471</v>
      </c>
      <c r="C944" s="456">
        <v>1</v>
      </c>
      <c r="D944" s="200"/>
      <c r="E944" s="88"/>
      <c r="F944" s="102"/>
      <c r="G944" s="95"/>
      <c r="H944" s="120"/>
      <c r="I944" s="121"/>
      <c r="J944" s="121"/>
      <c r="K944" s="121"/>
      <c r="L944" s="122"/>
      <c r="M944" s="122"/>
      <c r="N944" s="122"/>
      <c r="O944" s="122"/>
      <c r="P944" s="122"/>
      <c r="Q944" s="122"/>
      <c r="R944" s="122"/>
      <c r="S944" s="122"/>
      <c r="T944" s="122"/>
      <c r="U944" s="225"/>
      <c r="V944" s="123">
        <f t="shared" ref="V944" si="113">C942*E944</f>
        <v>0</v>
      </c>
      <c r="W944" s="123">
        <f>C944*G944+I944*$I$942+J944*$J$942+K944*$K$942+L944*$L$942+M944*$M$942+N944*$N$942+O944*$O$942+P944*$P$942+Q944*$Q$942+R944*$R$942+S944*$S$942+T944*$T$942</f>
        <v>0</v>
      </c>
    </row>
    <row r="945" spans="1:30" s="109" customFormat="1" ht="10.5" x14ac:dyDescent="0.25">
      <c r="B945" s="461" t="s">
        <v>472</v>
      </c>
      <c r="C945" s="316"/>
      <c r="D945" s="137"/>
      <c r="E945" s="316"/>
      <c r="F945" s="102"/>
      <c r="G945" s="317"/>
      <c r="H945" s="120"/>
      <c r="I945" s="317"/>
      <c r="J945" s="316"/>
      <c r="K945" s="316"/>
      <c r="L945" s="316"/>
      <c r="M945" s="316"/>
      <c r="N945" s="316"/>
      <c r="O945" s="316"/>
      <c r="P945" s="316"/>
      <c r="Q945" s="316"/>
      <c r="R945" s="316"/>
      <c r="S945" s="316"/>
      <c r="T945" s="316"/>
      <c r="U945" s="108"/>
      <c r="V945" s="317"/>
      <c r="W945" s="317"/>
    </row>
    <row r="946" spans="1:30" s="109" customFormat="1" ht="10.5" x14ac:dyDescent="0.25">
      <c r="B946" s="473" t="s">
        <v>505</v>
      </c>
      <c r="C946" s="456">
        <v>0.5</v>
      </c>
      <c r="D946" s="137"/>
      <c r="E946" s="88"/>
      <c r="F946" s="102"/>
      <c r="G946" s="95"/>
      <c r="H946" s="120"/>
      <c r="I946" s="121"/>
      <c r="J946" s="121"/>
      <c r="K946" s="121"/>
      <c r="L946" s="122"/>
      <c r="M946" s="122"/>
      <c r="N946" s="122"/>
      <c r="O946" s="122"/>
      <c r="P946" s="122"/>
      <c r="Q946" s="122"/>
      <c r="R946" s="122"/>
      <c r="S946" s="122"/>
      <c r="T946" s="122"/>
      <c r="U946" s="108"/>
      <c r="V946" s="123">
        <f t="shared" ref="V946:V947" si="114">C944*E946</f>
        <v>0</v>
      </c>
      <c r="W946" s="123">
        <f t="shared" ref="W946:W948" si="115">C946*G946+I946*$I$942+J946*$J$942+K946*$K$942+L946*$L$942+M946*$M$942+N946*$N$942+O946*$O$942+P946*$P$942+Q946*$Q$942+R946*$R$942+S946*$S$942+T946*$T$942</f>
        <v>0</v>
      </c>
      <c r="Y946" s="81"/>
      <c r="Z946" s="81"/>
      <c r="AA946" s="81"/>
      <c r="AB946" s="81"/>
    </row>
    <row r="947" spans="1:30" ht="10.5" x14ac:dyDescent="0.25">
      <c r="B947" s="473" t="s">
        <v>474</v>
      </c>
      <c r="C947" s="456">
        <v>1</v>
      </c>
      <c r="D947" s="137"/>
      <c r="E947" s="88"/>
      <c r="F947" s="102"/>
      <c r="G947" s="95"/>
      <c r="H947" s="120"/>
      <c r="I947" s="121"/>
      <c r="J947" s="121"/>
      <c r="K947" s="121"/>
      <c r="L947" s="122"/>
      <c r="M947" s="122"/>
      <c r="N947" s="122"/>
      <c r="O947" s="122"/>
      <c r="P947" s="122"/>
      <c r="Q947" s="122"/>
      <c r="R947" s="122"/>
      <c r="S947" s="122"/>
      <c r="T947" s="122"/>
      <c r="U947" s="108"/>
      <c r="V947" s="123">
        <f t="shared" si="114"/>
        <v>0</v>
      </c>
      <c r="W947" s="123">
        <f t="shared" si="115"/>
        <v>0</v>
      </c>
    </row>
    <row r="948" spans="1:30" ht="10.5" x14ac:dyDescent="0.25">
      <c r="B948" s="473" t="s">
        <v>473</v>
      </c>
      <c r="C948" s="456">
        <v>1.5</v>
      </c>
      <c r="D948" s="137"/>
      <c r="E948" s="88"/>
      <c r="F948" s="102"/>
      <c r="G948" s="95"/>
      <c r="H948" s="120"/>
      <c r="I948" s="121"/>
      <c r="J948" s="121"/>
      <c r="K948" s="121"/>
      <c r="L948" s="122"/>
      <c r="M948" s="122"/>
      <c r="N948" s="122"/>
      <c r="O948" s="122"/>
      <c r="P948" s="122"/>
      <c r="Q948" s="122"/>
      <c r="R948" s="122"/>
      <c r="S948" s="122"/>
      <c r="T948" s="122"/>
      <c r="U948" s="108"/>
      <c r="V948" s="123">
        <f>C946*E948</f>
        <v>0</v>
      </c>
      <c r="W948" s="123">
        <f t="shared" si="115"/>
        <v>0</v>
      </c>
    </row>
    <row r="949" spans="1:30" ht="9.9" customHeight="1" x14ac:dyDescent="0.25">
      <c r="B949" s="154"/>
      <c r="C949" s="101"/>
      <c r="D949" s="102"/>
      <c r="E949" s="103"/>
      <c r="F949" s="102"/>
      <c r="G949" s="101"/>
      <c r="H949" s="102"/>
      <c r="I949" s="128"/>
      <c r="J949" s="128"/>
      <c r="K949" s="128"/>
      <c r="L949" s="519"/>
      <c r="M949" s="597"/>
      <c r="N949" s="567"/>
      <c r="O949" s="567"/>
      <c r="P949" s="567"/>
      <c r="Q949" s="519"/>
      <c r="R949" s="567"/>
      <c r="S949" s="597"/>
      <c r="T949" s="519"/>
      <c r="U949" s="108"/>
      <c r="V949" s="101"/>
      <c r="W949" s="101"/>
      <c r="Y949" s="155"/>
      <c r="Z949" s="155"/>
      <c r="AA949" s="155"/>
      <c r="AB949" s="155"/>
    </row>
    <row r="950" spans="1:30" s="155" customFormat="1" ht="10.5" x14ac:dyDescent="0.25">
      <c r="B950" s="129" t="s">
        <v>349</v>
      </c>
      <c r="C950" s="185" t="s">
        <v>53</v>
      </c>
      <c r="D950" s="131"/>
      <c r="E950" s="85">
        <f>SUM(V944,V946:V948)</f>
        <v>0</v>
      </c>
      <c r="F950" s="131"/>
      <c r="G950" s="91"/>
      <c r="H950" s="131"/>
      <c r="I950" s="156"/>
      <c r="J950" s="156"/>
      <c r="K950" s="156"/>
      <c r="L950" s="157"/>
      <c r="M950" s="157"/>
      <c r="N950" s="157"/>
      <c r="O950" s="157"/>
      <c r="P950" s="157"/>
      <c r="Q950" s="157"/>
      <c r="R950" s="157"/>
      <c r="S950" s="157"/>
      <c r="T950" s="157"/>
      <c r="U950" s="158"/>
      <c r="V950" s="91"/>
      <c r="W950" s="91"/>
    </row>
    <row r="951" spans="1:30" s="155" customFormat="1" ht="10.5" x14ac:dyDescent="0.25">
      <c r="B951" s="129" t="s">
        <v>350</v>
      </c>
      <c r="C951" s="185" t="s">
        <v>54</v>
      </c>
      <c r="D951" s="131"/>
      <c r="E951" s="85">
        <f>SUM(W944,W946:W948)</f>
        <v>0</v>
      </c>
      <c r="F951" s="131"/>
      <c r="G951" s="91"/>
      <c r="H951" s="131"/>
      <c r="I951" s="156"/>
      <c r="J951" s="156"/>
      <c r="K951" s="156"/>
      <c r="L951" s="157"/>
      <c r="M951" s="157"/>
      <c r="N951" s="157"/>
      <c r="O951" s="157"/>
      <c r="P951" s="157"/>
      <c r="Q951" s="157"/>
      <c r="R951" s="157"/>
      <c r="S951" s="157"/>
      <c r="T951" s="157"/>
      <c r="U951" s="158"/>
      <c r="V951" s="91"/>
      <c r="W951" s="91"/>
    </row>
    <row r="952" spans="1:30" s="155" customFormat="1" ht="15" customHeight="1" x14ac:dyDescent="0.25">
      <c r="B952" s="147"/>
      <c r="C952" s="91"/>
      <c r="D952" s="131"/>
      <c r="E952" s="149"/>
      <c r="F952" s="131"/>
      <c r="G952" s="91"/>
      <c r="H952" s="131"/>
      <c r="I952" s="156"/>
      <c r="J952" s="156"/>
      <c r="K952" s="156"/>
      <c r="L952" s="157"/>
      <c r="M952" s="157"/>
      <c r="N952" s="157"/>
      <c r="O952" s="157"/>
      <c r="P952" s="157"/>
      <c r="Q952" s="157"/>
      <c r="R952" s="157"/>
      <c r="S952" s="157"/>
      <c r="T952" s="157"/>
      <c r="U952" s="158"/>
      <c r="V952" s="91"/>
    </row>
    <row r="953" spans="1:30" s="155" customFormat="1" ht="15" customHeight="1" x14ac:dyDescent="0.25">
      <c r="B953" s="147"/>
      <c r="C953" s="91"/>
      <c r="D953" s="131"/>
      <c r="E953" s="149"/>
      <c r="F953" s="131"/>
      <c r="G953" s="91"/>
      <c r="H953" s="131"/>
      <c r="I953" s="156"/>
      <c r="J953" s="156"/>
      <c r="K953" s="156"/>
      <c r="L953" s="157"/>
      <c r="M953" s="157"/>
      <c r="N953" s="157"/>
      <c r="O953" s="157"/>
      <c r="P953" s="157"/>
      <c r="Q953" s="157"/>
      <c r="R953" s="157"/>
      <c r="S953" s="157"/>
      <c r="T953" s="157"/>
      <c r="U953" s="158"/>
      <c r="V953" s="91"/>
      <c r="Y953" s="98"/>
      <c r="Z953" s="98"/>
      <c r="AA953" s="98"/>
      <c r="AB953" s="98"/>
    </row>
    <row r="954" spans="1:30" s="98" customFormat="1" ht="15.5" x14ac:dyDescent="0.35">
      <c r="A954" s="426" t="s">
        <v>531</v>
      </c>
      <c r="B954" s="717" t="s">
        <v>410</v>
      </c>
      <c r="C954" s="717"/>
      <c r="D954" s="717"/>
      <c r="E954" s="717"/>
      <c r="F954" s="717"/>
      <c r="G954" s="717"/>
      <c r="H954" s="717"/>
      <c r="I954" s="717"/>
      <c r="J954" s="717"/>
      <c r="K954" s="717"/>
      <c r="L954" s="717"/>
      <c r="M954" s="717"/>
      <c r="N954" s="717"/>
      <c r="O954" s="717"/>
      <c r="P954" s="717"/>
      <c r="Q954" s="717"/>
      <c r="R954" s="717"/>
      <c r="S954" s="717"/>
      <c r="T954" s="717"/>
      <c r="U954" s="717"/>
      <c r="V954" s="717"/>
      <c r="W954" s="717"/>
      <c r="Y954" s="214"/>
      <c r="Z954" s="148"/>
      <c r="AA954" s="571"/>
      <c r="AB954" s="611"/>
    </row>
    <row r="955" spans="1:30" ht="15" customHeight="1" x14ac:dyDescent="0.3">
      <c r="A955" s="290"/>
      <c r="B955" s="412" t="s">
        <v>611</v>
      </c>
      <c r="C955" s="417"/>
      <c r="D955" s="418"/>
      <c r="E955" s="419"/>
      <c r="F955" s="418"/>
      <c r="G955" s="417"/>
      <c r="H955" s="418"/>
      <c r="I955" s="718"/>
      <c r="J955" s="718"/>
      <c r="K955" s="718"/>
      <c r="L955" s="718"/>
      <c r="M955" s="603"/>
      <c r="N955" s="424"/>
      <c r="O955" s="424"/>
      <c r="P955" s="424"/>
      <c r="Q955" s="424"/>
      <c r="R955" s="424"/>
      <c r="S955" s="424"/>
      <c r="T955" s="424"/>
      <c r="U955" s="425"/>
      <c r="V955" s="417"/>
      <c r="W955" s="417"/>
      <c r="Y955" s="178"/>
      <c r="Z955" s="199"/>
      <c r="AA955" s="568"/>
      <c r="AB955" s="610"/>
      <c r="AC955" s="611"/>
    </row>
    <row r="956" spans="1:30" s="82" customFormat="1" ht="7.5" customHeight="1" x14ac:dyDescent="0.25">
      <c r="A956" s="81"/>
      <c r="B956" s="100"/>
      <c r="C956" s="101"/>
      <c r="D956" s="102"/>
      <c r="E956" s="103"/>
      <c r="F956" s="102"/>
      <c r="G956" s="101"/>
      <c r="H956" s="102"/>
      <c r="I956" s="281"/>
      <c r="J956" s="562"/>
      <c r="K956" s="562"/>
      <c r="L956" s="281"/>
      <c r="M956" s="598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Y956" s="178"/>
      <c r="Z956" s="199"/>
      <c r="AA956" s="568"/>
      <c r="AB956" s="610"/>
      <c r="AC956" s="610"/>
    </row>
    <row r="957" spans="1:30" s="82" customFormat="1" ht="11" thickBot="1" x14ac:dyDescent="0.3">
      <c r="A957" s="81"/>
      <c r="B957" s="100"/>
      <c r="C957" s="101"/>
      <c r="D957" s="102"/>
      <c r="E957" s="103"/>
      <c r="F957" s="102"/>
      <c r="G957" s="101"/>
      <c r="H957" s="102"/>
      <c r="I957" s="152"/>
      <c r="J957" s="152"/>
      <c r="K957" s="152"/>
      <c r="L957" s="152"/>
      <c r="M957" s="152"/>
      <c r="N957" s="152"/>
      <c r="O957" s="152"/>
      <c r="U957" s="240"/>
      <c r="V957" s="240"/>
      <c r="W957" s="240"/>
      <c r="X957" s="240"/>
      <c r="Y957" s="178"/>
      <c r="Z957" s="179"/>
      <c r="AA957" s="568"/>
      <c r="AB957" s="610"/>
      <c r="AC957" s="610"/>
      <c r="AD957" s="228"/>
    </row>
    <row r="958" spans="1:30" s="82" customFormat="1" ht="21" x14ac:dyDescent="0.25">
      <c r="A958" s="81"/>
      <c r="B958" s="213" t="s">
        <v>45</v>
      </c>
      <c r="C958" s="268" t="s">
        <v>2</v>
      </c>
      <c r="D958" s="255"/>
      <c r="E958" s="226"/>
      <c r="F958" s="214"/>
      <c r="G958" s="91"/>
      <c r="H958" s="215"/>
      <c r="I958" s="719"/>
      <c r="J958" s="719"/>
      <c r="K958" s="719"/>
      <c r="L958" s="719"/>
      <c r="M958" s="599"/>
      <c r="N958" s="277"/>
      <c r="O958" s="566"/>
      <c r="U958" s="282"/>
      <c r="V958" s="229"/>
      <c r="W958" s="214"/>
      <c r="X958" s="226"/>
      <c r="Y958" s="265" t="s">
        <v>386</v>
      </c>
      <c r="Z958" s="608"/>
      <c r="AA958" s="157"/>
      <c r="AB958" s="206"/>
      <c r="AC958" s="610"/>
      <c r="AD958" s="216"/>
    </row>
    <row r="959" spans="1:30" s="82" customFormat="1" ht="11.25" customHeight="1" thickBot="1" x14ac:dyDescent="0.3">
      <c r="A959" s="81"/>
      <c r="B959" s="217" t="s">
        <v>539</v>
      </c>
      <c r="C959" s="130" t="s">
        <v>540</v>
      </c>
      <c r="D959" s="255"/>
      <c r="E959" s="148"/>
      <c r="F959" s="214"/>
      <c r="G959" s="148"/>
      <c r="H959" s="215"/>
      <c r="I959" s="721"/>
      <c r="J959" s="721"/>
      <c r="K959" s="721"/>
      <c r="L959" s="721"/>
      <c r="M959" s="600"/>
      <c r="N959" s="278"/>
      <c r="O959" s="571"/>
      <c r="U959" s="230"/>
      <c r="V959" s="231"/>
      <c r="W959" s="214"/>
      <c r="X959" s="148"/>
      <c r="Y959" s="264" t="s">
        <v>553</v>
      </c>
      <c r="Z959" s="608"/>
      <c r="AA959" s="572"/>
      <c r="AB959" s="158"/>
      <c r="AC959" s="179"/>
      <c r="AD959" s="571"/>
    </row>
    <row r="960" spans="1:30" ht="10.5" x14ac:dyDescent="0.25">
      <c r="B960" s="106" t="s">
        <v>375</v>
      </c>
      <c r="C960" s="92">
        <f>'Individu Form 2D ATMR Kredit'!$H183</f>
        <v>0</v>
      </c>
      <c r="D960" s="256"/>
      <c r="E960" s="91"/>
      <c r="F960" s="178"/>
      <c r="G960" s="199"/>
      <c r="H960" s="102"/>
      <c r="I960" s="722"/>
      <c r="J960" s="722"/>
      <c r="K960" s="722"/>
      <c r="L960" s="722"/>
      <c r="M960" s="596"/>
      <c r="N960" s="179"/>
      <c r="O960" s="179"/>
      <c r="P960" s="81"/>
      <c r="Q960" s="81"/>
      <c r="R960" s="81"/>
      <c r="S960" s="81"/>
      <c r="T960" s="81"/>
      <c r="U960" s="232"/>
      <c r="V960" s="199"/>
      <c r="W960" s="178"/>
      <c r="X960" s="91"/>
      <c r="Y960" s="241"/>
      <c r="Z960" s="221"/>
      <c r="AA960" s="218"/>
      <c r="AB960" s="158"/>
      <c r="AC960" s="723"/>
      <c r="AD960" s="179"/>
    </row>
    <row r="961" spans="1:30" ht="10.5" x14ac:dyDescent="0.25">
      <c r="B961" s="106" t="s">
        <v>376</v>
      </c>
      <c r="C961" s="92">
        <f>'Individu Form 2D ATMR Kredit'!$H202</f>
        <v>0</v>
      </c>
      <c r="D961" s="256"/>
      <c r="E961" s="91"/>
      <c r="F961" s="178"/>
      <c r="G961" s="199"/>
      <c r="H961" s="102"/>
      <c r="I961" s="722"/>
      <c r="J961" s="722"/>
      <c r="K961" s="722"/>
      <c r="L961" s="722"/>
      <c r="M961" s="596"/>
      <c r="N961" s="179"/>
      <c r="O961" s="179"/>
      <c r="P961" s="81"/>
      <c r="Q961" s="81"/>
      <c r="R961" s="81"/>
      <c r="S961" s="81"/>
      <c r="T961" s="81"/>
      <c r="U961" s="232"/>
      <c r="V961" s="199"/>
      <c r="W961" s="178"/>
      <c r="X961" s="91"/>
      <c r="Y961" s="158"/>
      <c r="Z961" s="221"/>
      <c r="AA961" s="221"/>
      <c r="AB961" s="109"/>
      <c r="AC961" s="723"/>
      <c r="AD961" s="179"/>
    </row>
    <row r="962" spans="1:30" ht="10.5" x14ac:dyDescent="0.25">
      <c r="B962" s="114" t="s">
        <v>52</v>
      </c>
      <c r="C962" s="96">
        <f>SUM(C960:C961)</f>
        <v>0</v>
      </c>
      <c r="D962" s="256"/>
      <c r="E962" s="83"/>
      <c r="F962" s="178"/>
      <c r="G962" s="179"/>
      <c r="H962" s="102"/>
      <c r="I962" s="720"/>
      <c r="J962" s="720"/>
      <c r="K962" s="720"/>
      <c r="L962" s="720"/>
      <c r="M962" s="597"/>
      <c r="N962" s="101"/>
      <c r="O962" s="101"/>
      <c r="P962" s="81"/>
      <c r="Q962" s="81"/>
      <c r="R962" s="81"/>
      <c r="S962" s="81"/>
      <c r="T962" s="81"/>
      <c r="U962" s="232"/>
      <c r="V962" s="179"/>
      <c r="W962" s="178"/>
      <c r="X962" s="227"/>
      <c r="Y962" s="206"/>
      <c r="Z962" s="199"/>
      <c r="AA962" s="199"/>
      <c r="AC962" s="109"/>
      <c r="AD962" s="179"/>
    </row>
    <row r="963" spans="1:30" ht="9.75" customHeight="1" x14ac:dyDescent="0.25">
      <c r="B963" s="100"/>
      <c r="C963" s="101"/>
      <c r="D963" s="102"/>
      <c r="E963" s="103"/>
      <c r="F963" s="102"/>
      <c r="G963" s="101"/>
      <c r="H963" s="102"/>
      <c r="I963" s="108"/>
      <c r="J963" s="108"/>
      <c r="K963" s="108"/>
      <c r="L963" s="101"/>
      <c r="M963" s="101"/>
      <c r="N963" s="101"/>
      <c r="O963" s="101"/>
      <c r="P963" s="81"/>
      <c r="Q963" s="81"/>
      <c r="R963" s="81"/>
      <c r="S963" s="81"/>
      <c r="T963" s="81"/>
      <c r="U963" s="569"/>
      <c r="V963" s="570"/>
      <c r="W963" s="233"/>
      <c r="X963" s="607"/>
      <c r="Y963" s="179"/>
      <c r="AD963" s="179"/>
    </row>
    <row r="964" spans="1:30" s="109" customFormat="1" ht="11.25" customHeight="1" x14ac:dyDescent="0.25">
      <c r="B964" s="708" t="s">
        <v>345</v>
      </c>
      <c r="C964" s="705" t="s">
        <v>346</v>
      </c>
      <c r="D964" s="110"/>
      <c r="E964" s="705" t="s">
        <v>2</v>
      </c>
      <c r="F964" s="111"/>
      <c r="G964" s="705" t="s">
        <v>363</v>
      </c>
      <c r="H964" s="112"/>
      <c r="I964" s="281"/>
      <c r="J964" s="705" t="s">
        <v>347</v>
      </c>
      <c r="K964" s="705" t="s">
        <v>348</v>
      </c>
      <c r="L964" s="604"/>
      <c r="M964" s="604"/>
      <c r="R964" s="569"/>
      <c r="S964" s="569"/>
      <c r="T964" s="570"/>
      <c r="U964" s="570"/>
      <c r="V964" s="570"/>
      <c r="W964" s="233"/>
      <c r="X964" s="607"/>
      <c r="Y964" s="91"/>
      <c r="Z964" s="155"/>
      <c r="AA964" s="155"/>
      <c r="AB964" s="155"/>
      <c r="AC964" s="81"/>
      <c r="AD964" s="723"/>
    </row>
    <row r="965" spans="1:30" s="109" customFormat="1" ht="23.25" customHeight="1" x14ac:dyDescent="0.25">
      <c r="B965" s="709"/>
      <c r="C965" s="706"/>
      <c r="D965" s="110"/>
      <c r="E965" s="706"/>
      <c r="F965" s="111"/>
      <c r="G965" s="706"/>
      <c r="H965" s="113"/>
      <c r="I965" s="281"/>
      <c r="J965" s="706"/>
      <c r="K965" s="706"/>
      <c r="L965" s="604"/>
      <c r="M965" s="604"/>
      <c r="R965" s="230"/>
      <c r="S965" s="230"/>
      <c r="T965" s="221"/>
      <c r="U965" s="221"/>
      <c r="V965" s="221"/>
      <c r="W965" s="233"/>
      <c r="X965" s="221"/>
      <c r="Y965" s="91"/>
      <c r="Z965" s="155"/>
      <c r="AA965" s="155"/>
      <c r="AB965" s="155"/>
      <c r="AC965" s="155"/>
      <c r="AD965" s="723"/>
    </row>
    <row r="966" spans="1:30" s="109" customFormat="1" ht="10.5" x14ac:dyDescent="0.25">
      <c r="B966" s="115" t="s">
        <v>541</v>
      </c>
      <c r="C966" s="116" t="s">
        <v>542</v>
      </c>
      <c r="D966" s="110"/>
      <c r="E966" s="116" t="s">
        <v>544</v>
      </c>
      <c r="F966" s="111"/>
      <c r="G966" s="116" t="s">
        <v>545</v>
      </c>
      <c r="H966" s="113"/>
      <c r="I966" s="281"/>
      <c r="J966" s="116" t="s">
        <v>546</v>
      </c>
      <c r="K966" s="116" t="s">
        <v>547</v>
      </c>
      <c r="L966" s="605"/>
      <c r="M966" s="605"/>
      <c r="O966" s="232"/>
      <c r="P966" s="234"/>
      <c r="Q966" s="235"/>
      <c r="R966" s="90"/>
      <c r="S966" s="90"/>
      <c r="T966" s="241"/>
      <c r="U966" s="241"/>
      <c r="V966" s="241"/>
      <c r="W966" s="90"/>
      <c r="X966" s="218"/>
      <c r="Y966" s="91"/>
      <c r="Z966" s="155"/>
      <c r="AA966" s="155"/>
      <c r="AB966" s="155"/>
      <c r="AC966" s="155"/>
    </row>
    <row r="967" spans="1:30" ht="10.5" x14ac:dyDescent="0.25">
      <c r="B967" s="143" t="s">
        <v>8</v>
      </c>
      <c r="C967" s="435">
        <v>0</v>
      </c>
      <c r="D967" s="144"/>
      <c r="E967" s="87">
        <f>G962</f>
        <v>0</v>
      </c>
      <c r="F967" s="102"/>
      <c r="G967" s="95"/>
      <c r="H967" s="120"/>
      <c r="I967" s="108"/>
      <c r="J967" s="123">
        <f>C967*E967</f>
        <v>0</v>
      </c>
      <c r="K967" s="123">
        <f>C967*G967</f>
        <v>0</v>
      </c>
      <c r="L967" s="606"/>
      <c r="M967" s="606"/>
      <c r="N967" s="81"/>
      <c r="O967" s="236"/>
      <c r="P967" s="237"/>
      <c r="Q967" s="238"/>
      <c r="R967" s="239"/>
      <c r="S967" s="239"/>
      <c r="T967" s="83"/>
      <c r="U967" s="83"/>
      <c r="V967" s="83"/>
      <c r="W967" s="237"/>
      <c r="X967" s="220"/>
      <c r="AC967" s="155"/>
    </row>
    <row r="968" spans="1:30" ht="9.9" customHeight="1" x14ac:dyDescent="0.25">
      <c r="B968" s="124"/>
      <c r="C968" s="125"/>
      <c r="D968" s="126"/>
      <c r="E968" s="127"/>
      <c r="F968" s="102"/>
      <c r="G968" s="125"/>
      <c r="H968" s="102"/>
      <c r="I968" s="108"/>
      <c r="J968" s="101"/>
      <c r="K968" s="101"/>
      <c r="L968" s="101"/>
      <c r="M968" s="101"/>
      <c r="N968" s="81"/>
      <c r="O968" s="147"/>
      <c r="P968" s="148"/>
      <c r="Q968" s="131"/>
      <c r="R968" s="149"/>
      <c r="S968" s="149"/>
      <c r="T968" s="131"/>
      <c r="U968" s="91"/>
      <c r="V968" s="568"/>
      <c r="W968" s="206"/>
      <c r="X968" s="179"/>
      <c r="Y968" s="82"/>
      <c r="Z968" s="82"/>
      <c r="AA968" s="82"/>
    </row>
    <row r="969" spans="1:30" s="155" customFormat="1" ht="10.5" x14ac:dyDescent="0.25">
      <c r="B969" s="129" t="s">
        <v>349</v>
      </c>
      <c r="C969" s="130" t="s">
        <v>53</v>
      </c>
      <c r="D969" s="131"/>
      <c r="E969" s="85">
        <f>SUM(J967:J967)</f>
        <v>0</v>
      </c>
      <c r="F969" s="131"/>
      <c r="G969" s="91"/>
      <c r="H969" s="131"/>
      <c r="I969" s="158"/>
      <c r="J969" s="91"/>
      <c r="K969" s="91"/>
      <c r="L969" s="91"/>
      <c r="M969" s="91"/>
      <c r="O969" s="147"/>
      <c r="P969" s="148"/>
      <c r="Q969" s="131"/>
      <c r="R969" s="149"/>
      <c r="S969" s="149"/>
      <c r="T969" s="131"/>
      <c r="U969" s="91"/>
      <c r="V969" s="157"/>
      <c r="W969" s="158"/>
      <c r="X969" s="91"/>
      <c r="Y969" s="82"/>
      <c r="Z969" s="82"/>
      <c r="AA969" s="82"/>
      <c r="AB969" s="82"/>
      <c r="AC969" s="81"/>
    </row>
    <row r="970" spans="1:30" s="155" customFormat="1" ht="10.5" x14ac:dyDescent="0.25">
      <c r="B970" s="129" t="s">
        <v>350</v>
      </c>
      <c r="C970" s="130" t="s">
        <v>54</v>
      </c>
      <c r="D970" s="131"/>
      <c r="E970" s="85">
        <f>SUM(K967:K967)</f>
        <v>0</v>
      </c>
      <c r="F970" s="131"/>
      <c r="G970" s="91"/>
      <c r="H970" s="131"/>
      <c r="I970" s="158"/>
      <c r="J970" s="91"/>
      <c r="K970" s="91"/>
      <c r="L970" s="91"/>
      <c r="M970" s="91"/>
      <c r="O970" s="81"/>
      <c r="P970" s="81"/>
      <c r="Q970" s="81"/>
      <c r="R970" s="81"/>
      <c r="S970" s="81"/>
      <c r="T970" s="81"/>
      <c r="U970" s="81"/>
      <c r="V970" s="157"/>
      <c r="W970" s="158"/>
      <c r="X970" s="91"/>
      <c r="Y970" s="82"/>
      <c r="Z970" s="82"/>
      <c r="AA970" s="82"/>
      <c r="AB970" s="82"/>
      <c r="AC970" s="82"/>
    </row>
    <row r="971" spans="1:30" s="155" customFormat="1" ht="10.5" x14ac:dyDescent="0.25">
      <c r="B971" s="147"/>
      <c r="C971" s="148"/>
      <c r="D971" s="131"/>
      <c r="E971" s="149"/>
      <c r="F971" s="131"/>
      <c r="G971" s="91"/>
      <c r="H971" s="131"/>
      <c r="I971" s="158"/>
      <c r="J971" s="91"/>
      <c r="K971" s="91"/>
      <c r="L971" s="91"/>
      <c r="M971" s="91"/>
      <c r="O971" s="81"/>
      <c r="P971" s="81"/>
      <c r="Q971" s="81"/>
      <c r="R971" s="81"/>
      <c r="S971" s="81"/>
      <c r="T971" s="81"/>
      <c r="U971" s="81"/>
      <c r="V971" s="157"/>
      <c r="W971" s="158"/>
      <c r="X971" s="91"/>
      <c r="Y971" s="82"/>
      <c r="Z971" s="82"/>
      <c r="AA971" s="82"/>
      <c r="AB971" s="82"/>
      <c r="AC971" s="82"/>
    </row>
    <row r="972" spans="1:30" ht="15" customHeight="1" x14ac:dyDescent="0.25">
      <c r="J972" s="135"/>
      <c r="K972" s="135"/>
      <c r="Q972" s="407"/>
      <c r="R972" s="81"/>
      <c r="S972" s="81"/>
      <c r="T972" s="81"/>
      <c r="U972" s="81"/>
      <c r="V972" s="81"/>
      <c r="W972" s="81"/>
      <c r="AC972" s="82"/>
    </row>
    <row r="973" spans="1:30" ht="14.25" customHeight="1" x14ac:dyDescent="0.25">
      <c r="B973" s="412" t="s">
        <v>612</v>
      </c>
      <c r="C973" s="101"/>
      <c r="D973" s="102"/>
      <c r="E973" s="103"/>
      <c r="F973" s="102"/>
      <c r="G973" s="101"/>
      <c r="H973" s="102"/>
      <c r="I973" s="713"/>
      <c r="J973" s="713"/>
      <c r="K973" s="713"/>
      <c r="L973" s="713"/>
      <c r="M973" s="598"/>
      <c r="N973" s="107"/>
      <c r="O973" s="107"/>
      <c r="P973" s="107"/>
      <c r="Q973" s="108"/>
      <c r="R973" s="101"/>
      <c r="S973" s="101"/>
      <c r="T973" s="101"/>
      <c r="U973" s="81"/>
      <c r="V973" s="82"/>
      <c r="W973" s="82"/>
      <c r="X973" s="82"/>
    </row>
    <row r="974" spans="1:30" s="82" customFormat="1" ht="10.5" x14ac:dyDescent="0.25">
      <c r="A974" s="81"/>
      <c r="B974" s="100"/>
      <c r="C974" s="101"/>
      <c r="D974" s="102"/>
      <c r="E974" s="103"/>
      <c r="F974" s="102"/>
      <c r="G974" s="101"/>
      <c r="H974" s="102"/>
      <c r="I974" s="152"/>
      <c r="J974" s="152"/>
      <c r="K974" s="152"/>
      <c r="L974" s="152"/>
      <c r="M974" s="152"/>
      <c r="N974" s="152"/>
      <c r="O974" s="152"/>
      <c r="Y974" s="81"/>
      <c r="Z974" s="81"/>
      <c r="AA974" s="81"/>
      <c r="AB974" s="81"/>
      <c r="AC974" s="81"/>
    </row>
    <row r="975" spans="1:30" s="82" customFormat="1" ht="21" x14ac:dyDescent="0.35">
      <c r="A975" s="81"/>
      <c r="B975" s="213" t="s">
        <v>45</v>
      </c>
      <c r="C975" s="268" t="s">
        <v>2</v>
      </c>
      <c r="D975" s="215"/>
      <c r="E975" s="719"/>
      <c r="F975" s="719"/>
      <c r="G975" s="277"/>
      <c r="Y975" s="81"/>
      <c r="Z975" s="81"/>
      <c r="AA975" s="81"/>
      <c r="AB975" s="81"/>
      <c r="AC975" s="81"/>
    </row>
    <row r="976" spans="1:30" s="82" customFormat="1" ht="10.5" x14ac:dyDescent="0.35">
      <c r="A976" s="81"/>
      <c r="B976" s="217" t="s">
        <v>539</v>
      </c>
      <c r="C976" s="130" t="s">
        <v>540</v>
      </c>
      <c r="D976" s="215"/>
      <c r="E976" s="721"/>
      <c r="F976" s="721"/>
      <c r="G976" s="278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Y976" s="109"/>
      <c r="Z976" s="109"/>
      <c r="AA976" s="109"/>
      <c r="AB976" s="109"/>
      <c r="AC976" s="81"/>
    </row>
    <row r="977" spans="2:29" ht="10.5" x14ac:dyDescent="0.25">
      <c r="B977" s="106" t="s">
        <v>375</v>
      </c>
      <c r="C977" s="92">
        <f>'Individu Form 2D ATMR Kredit'!$H184</f>
        <v>0</v>
      </c>
      <c r="D977" s="102"/>
      <c r="E977" s="722"/>
      <c r="F977" s="722"/>
      <c r="G977" s="179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Y977" s="109"/>
      <c r="Z977" s="109"/>
      <c r="AA977" s="109"/>
      <c r="AB977" s="109"/>
      <c r="AC977" s="109"/>
    </row>
    <row r="978" spans="2:29" ht="10.5" x14ac:dyDescent="0.25">
      <c r="B978" s="106" t="s">
        <v>376</v>
      </c>
      <c r="C978" s="92">
        <f>'Individu Form 2D ATMR Kredit'!H203</f>
        <v>0</v>
      </c>
      <c r="D978" s="102"/>
      <c r="E978" s="722"/>
      <c r="F978" s="722"/>
      <c r="G978" s="179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Y978" s="109"/>
      <c r="Z978" s="109"/>
      <c r="AA978" s="109"/>
      <c r="AB978" s="109"/>
      <c r="AC978" s="109"/>
    </row>
    <row r="979" spans="2:29" ht="10.5" x14ac:dyDescent="0.25">
      <c r="B979" s="114" t="s">
        <v>52</v>
      </c>
      <c r="C979" s="96">
        <f>SUM(C977:C978)</f>
        <v>0</v>
      </c>
      <c r="D979" s="102"/>
      <c r="E979" s="720"/>
      <c r="F979" s="720"/>
      <c r="G979" s="10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AC979" s="109"/>
    </row>
    <row r="980" spans="2:29" ht="10.5" x14ac:dyDescent="0.25">
      <c r="B980" s="100"/>
      <c r="C980" s="101"/>
      <c r="D980" s="102"/>
      <c r="E980" s="103"/>
      <c r="F980" s="102"/>
      <c r="G980" s="101"/>
      <c r="H980" s="102"/>
      <c r="I980" s="108"/>
      <c r="J980" s="108"/>
      <c r="K980" s="108"/>
      <c r="L980" s="101"/>
      <c r="M980" s="101"/>
      <c r="N980" s="101"/>
      <c r="O980" s="101"/>
      <c r="P980" s="81"/>
      <c r="Q980" s="109"/>
      <c r="R980" s="109"/>
      <c r="S980" s="109"/>
      <c r="T980" s="109"/>
      <c r="U980" s="109"/>
      <c r="V980" s="109"/>
      <c r="W980" s="109"/>
    </row>
    <row r="981" spans="2:29" s="109" customFormat="1" ht="15" customHeight="1" x14ac:dyDescent="0.25">
      <c r="B981" s="708" t="s">
        <v>345</v>
      </c>
      <c r="C981" s="705" t="s">
        <v>346</v>
      </c>
      <c r="D981" s="110"/>
      <c r="E981" s="705" t="s">
        <v>2</v>
      </c>
      <c r="F981" s="111"/>
      <c r="G981" s="705" t="s">
        <v>363</v>
      </c>
      <c r="H981" s="112"/>
      <c r="I981" s="281"/>
      <c r="J981" s="705" t="s">
        <v>347</v>
      </c>
      <c r="K981" s="705" t="s">
        <v>348</v>
      </c>
      <c r="L981" s="604"/>
      <c r="M981" s="604"/>
      <c r="Y981" s="81"/>
      <c r="Z981" s="81"/>
      <c r="AA981" s="81"/>
      <c r="AB981" s="81"/>
      <c r="AC981" s="81"/>
    </row>
    <row r="982" spans="2:29" s="109" customFormat="1" ht="23.25" customHeight="1" x14ac:dyDescent="0.25">
      <c r="B982" s="709"/>
      <c r="C982" s="706"/>
      <c r="D982" s="110"/>
      <c r="E982" s="706"/>
      <c r="F982" s="111"/>
      <c r="G982" s="706"/>
      <c r="H982" s="113"/>
      <c r="I982" s="281"/>
      <c r="J982" s="706"/>
      <c r="K982" s="706"/>
      <c r="L982" s="604"/>
      <c r="M982" s="604"/>
      <c r="Y982" s="81"/>
      <c r="Z982" s="81"/>
      <c r="AA982" s="81"/>
      <c r="AB982" s="81"/>
      <c r="AC982" s="81"/>
    </row>
    <row r="983" spans="2:29" s="109" customFormat="1" ht="10.5" x14ac:dyDescent="0.25">
      <c r="B983" s="115" t="s">
        <v>541</v>
      </c>
      <c r="C983" s="116" t="s">
        <v>542</v>
      </c>
      <c r="D983" s="110"/>
      <c r="E983" s="116" t="s">
        <v>544</v>
      </c>
      <c r="F983" s="111"/>
      <c r="G983" s="116" t="s">
        <v>545</v>
      </c>
      <c r="H983" s="113"/>
      <c r="I983" s="281"/>
      <c r="J983" s="116" t="s">
        <v>546</v>
      </c>
      <c r="K983" s="116" t="s">
        <v>547</v>
      </c>
      <c r="L983" s="605"/>
      <c r="M983" s="605"/>
      <c r="O983" s="81"/>
      <c r="P983" s="81"/>
      <c r="Q983" s="81"/>
      <c r="R983" s="81"/>
      <c r="S983" s="81"/>
      <c r="T983" s="81"/>
      <c r="U983" s="81"/>
      <c r="Y983" s="81"/>
      <c r="Z983" s="81"/>
      <c r="AA983" s="81"/>
      <c r="AB983" s="81"/>
      <c r="AC983" s="81"/>
    </row>
    <row r="984" spans="2:29" ht="10.5" x14ac:dyDescent="0.25">
      <c r="B984" s="106" t="s">
        <v>368</v>
      </c>
      <c r="C984" s="119">
        <v>0</v>
      </c>
      <c r="D984" s="137"/>
      <c r="E984" s="88"/>
      <c r="F984" s="102"/>
      <c r="G984" s="95"/>
      <c r="H984" s="120"/>
      <c r="I984" s="108"/>
      <c r="J984" s="123">
        <f t="shared" ref="J984:J989" si="116">C984*E984</f>
        <v>0</v>
      </c>
      <c r="K984" s="123">
        <f t="shared" ref="K984:K989" si="117">C984*G984</f>
        <v>0</v>
      </c>
      <c r="L984" s="606"/>
      <c r="M984" s="606"/>
      <c r="N984" s="81"/>
      <c r="O984" s="81"/>
      <c r="P984" s="81"/>
      <c r="Q984" s="81"/>
      <c r="R984" s="81"/>
      <c r="S984" s="81"/>
      <c r="T984" s="81"/>
      <c r="U984" s="81"/>
      <c r="V984" s="81"/>
      <c r="W984" s="81"/>
    </row>
    <row r="985" spans="2:29" ht="10.5" x14ac:dyDescent="0.25">
      <c r="B985" s="106" t="s">
        <v>377</v>
      </c>
      <c r="C985" s="138">
        <v>0.2</v>
      </c>
      <c r="D985" s="137"/>
      <c r="E985" s="86"/>
      <c r="F985" s="102"/>
      <c r="G985" s="93"/>
      <c r="H985" s="120"/>
      <c r="I985" s="108"/>
      <c r="J985" s="123">
        <f t="shared" si="116"/>
        <v>0</v>
      </c>
      <c r="K985" s="123">
        <f t="shared" si="117"/>
        <v>0</v>
      </c>
      <c r="L985" s="606"/>
      <c r="M985" s="606"/>
      <c r="N985" s="81"/>
      <c r="O985" s="81"/>
      <c r="P985" s="81"/>
      <c r="Q985" s="81"/>
      <c r="R985" s="81"/>
      <c r="S985" s="81"/>
      <c r="T985" s="81"/>
      <c r="U985" s="81"/>
      <c r="V985" s="81"/>
      <c r="W985" s="81"/>
    </row>
    <row r="986" spans="2:29" ht="10.5" x14ac:dyDescent="0.25">
      <c r="B986" s="106" t="s">
        <v>370</v>
      </c>
      <c r="C986" s="141">
        <v>0.5</v>
      </c>
      <c r="D986" s="137"/>
      <c r="E986" s="86"/>
      <c r="F986" s="102"/>
      <c r="G986" s="93"/>
      <c r="H986" s="120"/>
      <c r="I986" s="108"/>
      <c r="J986" s="123">
        <f t="shared" si="116"/>
        <v>0</v>
      </c>
      <c r="K986" s="123">
        <f t="shared" si="117"/>
        <v>0</v>
      </c>
      <c r="L986" s="606"/>
      <c r="M986" s="606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Y986" s="155"/>
      <c r="Z986" s="155"/>
      <c r="AA986" s="155"/>
      <c r="AB986" s="155"/>
    </row>
    <row r="987" spans="2:29" ht="10.5" x14ac:dyDescent="0.25">
      <c r="B987" s="106" t="s">
        <v>371</v>
      </c>
      <c r="C987" s="119">
        <v>1</v>
      </c>
      <c r="D987" s="137"/>
      <c r="E987" s="86"/>
      <c r="F987" s="102"/>
      <c r="G987" s="93"/>
      <c r="H987" s="120"/>
      <c r="I987" s="108"/>
      <c r="J987" s="123">
        <f t="shared" si="116"/>
        <v>0</v>
      </c>
      <c r="K987" s="123">
        <f t="shared" si="117"/>
        <v>0</v>
      </c>
      <c r="L987" s="606"/>
      <c r="M987" s="606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Y987" s="155"/>
      <c r="Z987" s="155"/>
      <c r="AA987" s="155"/>
      <c r="AB987" s="155"/>
      <c r="AC987" s="155"/>
    </row>
    <row r="988" spans="2:29" ht="10.5" x14ac:dyDescent="0.25">
      <c r="B988" s="106" t="s">
        <v>351</v>
      </c>
      <c r="C988" s="141">
        <v>1.5</v>
      </c>
      <c r="D988" s="137"/>
      <c r="E988" s="88"/>
      <c r="F988" s="102"/>
      <c r="G988" s="95"/>
      <c r="H988" s="120"/>
      <c r="I988" s="108"/>
      <c r="J988" s="123">
        <f t="shared" si="116"/>
        <v>0</v>
      </c>
      <c r="K988" s="123">
        <f t="shared" si="117"/>
        <v>0</v>
      </c>
      <c r="L988" s="606"/>
      <c r="M988" s="606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Y988" s="82"/>
      <c r="AC988" s="155"/>
    </row>
    <row r="989" spans="2:29" ht="10.5" x14ac:dyDescent="0.25">
      <c r="B989" s="106" t="s">
        <v>352</v>
      </c>
      <c r="C989" s="141">
        <v>1</v>
      </c>
      <c r="D989" s="137"/>
      <c r="E989" s="88"/>
      <c r="F989" s="102"/>
      <c r="G989" s="95"/>
      <c r="H989" s="120"/>
      <c r="I989" s="108"/>
      <c r="J989" s="123">
        <f t="shared" si="116"/>
        <v>0</v>
      </c>
      <c r="K989" s="123">
        <f t="shared" si="117"/>
        <v>0</v>
      </c>
      <c r="L989" s="606"/>
      <c r="M989" s="606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Y989" s="82"/>
    </row>
    <row r="990" spans="2:29" ht="9.9" customHeight="1" x14ac:dyDescent="0.25">
      <c r="B990" s="124"/>
      <c r="C990" s="125"/>
      <c r="D990" s="126"/>
      <c r="E990" s="127"/>
      <c r="F990" s="102"/>
      <c r="G990" s="125"/>
      <c r="H990" s="102"/>
      <c r="I990" s="108"/>
      <c r="J990" s="101"/>
      <c r="K990" s="101"/>
      <c r="L990" s="101"/>
      <c r="M990" s="101"/>
      <c r="N990" s="81"/>
      <c r="O990" s="155"/>
      <c r="P990" s="155"/>
      <c r="Q990" s="155"/>
      <c r="R990" s="155"/>
      <c r="S990" s="155"/>
      <c r="T990" s="155"/>
      <c r="U990" s="155"/>
      <c r="V990" s="81"/>
      <c r="W990" s="81"/>
      <c r="Y990" s="82"/>
    </row>
    <row r="991" spans="2:29" s="155" customFormat="1" ht="10.5" x14ac:dyDescent="0.25">
      <c r="B991" s="129" t="s">
        <v>349</v>
      </c>
      <c r="C991" s="130" t="s">
        <v>53</v>
      </c>
      <c r="D991" s="131"/>
      <c r="E991" s="85">
        <f>SUM(J984:J989)</f>
        <v>0</v>
      </c>
      <c r="F991" s="131"/>
      <c r="G991" s="91"/>
      <c r="H991" s="131"/>
      <c r="I991" s="158"/>
      <c r="J991" s="91"/>
      <c r="K991" s="91"/>
      <c r="L991" s="91"/>
      <c r="M991" s="91"/>
      <c r="Y991" s="82"/>
      <c r="Z991" s="82"/>
      <c r="AA991" s="82"/>
      <c r="AB991" s="82"/>
      <c r="AC991" s="81"/>
    </row>
    <row r="992" spans="2:29" s="155" customFormat="1" ht="10.5" x14ac:dyDescent="0.25">
      <c r="B992" s="129" t="s">
        <v>350</v>
      </c>
      <c r="C992" s="130" t="s">
        <v>54</v>
      </c>
      <c r="D992" s="131"/>
      <c r="E992" s="85">
        <f>SUM(K984:K989)</f>
        <v>0</v>
      </c>
      <c r="F992" s="131"/>
      <c r="G992" s="91"/>
      <c r="H992" s="131"/>
      <c r="I992" s="158"/>
      <c r="J992" s="91"/>
      <c r="K992" s="91"/>
      <c r="L992" s="91"/>
      <c r="M992" s="91"/>
      <c r="O992" s="81"/>
      <c r="P992" s="81"/>
      <c r="Q992" s="81"/>
      <c r="R992" s="81"/>
      <c r="S992" s="81"/>
      <c r="T992" s="81"/>
      <c r="U992" s="81"/>
      <c r="Y992" s="82"/>
      <c r="Z992" s="82"/>
      <c r="AA992" s="82"/>
      <c r="AB992" s="82"/>
      <c r="AC992" s="82"/>
    </row>
    <row r="993" spans="1:29" ht="3" customHeight="1" x14ac:dyDescent="0.35">
      <c r="J993" s="135"/>
      <c r="K993" s="135"/>
      <c r="Q993" s="81"/>
      <c r="R993" s="81"/>
      <c r="S993" s="81"/>
      <c r="T993" s="82"/>
      <c r="U993" s="82"/>
      <c r="V993" s="82"/>
      <c r="W993" s="82"/>
      <c r="X993" s="82"/>
      <c r="Y993" s="82"/>
      <c r="Z993" s="82"/>
      <c r="AA993" s="82"/>
      <c r="AB993" s="82"/>
      <c r="AC993" s="82"/>
    </row>
    <row r="994" spans="1:29" ht="12" customHeight="1" x14ac:dyDescent="0.35">
      <c r="J994" s="135"/>
      <c r="K994" s="135"/>
      <c r="Q994" s="81"/>
      <c r="R994" s="81"/>
      <c r="S994" s="81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</row>
    <row r="995" spans="1:29" ht="12" customHeight="1" x14ac:dyDescent="0.35">
      <c r="J995" s="135"/>
      <c r="K995" s="135"/>
      <c r="Q995" s="81"/>
      <c r="R995" s="81"/>
      <c r="S995" s="81"/>
      <c r="T995" s="82"/>
      <c r="U995" s="82"/>
      <c r="V995" s="82"/>
      <c r="W995" s="82"/>
      <c r="X995" s="82"/>
      <c r="AC995" s="82"/>
    </row>
    <row r="996" spans="1:29" s="82" customFormat="1" ht="12" customHeight="1" x14ac:dyDescent="0.25">
      <c r="A996" s="81"/>
      <c r="B996" s="412" t="s">
        <v>613</v>
      </c>
      <c r="C996" s="101"/>
      <c r="D996" s="102"/>
      <c r="E996" s="103"/>
      <c r="F996" s="102"/>
      <c r="G996" s="101"/>
      <c r="H996" s="102"/>
      <c r="I996" s="104"/>
      <c r="J996" s="104"/>
      <c r="K996" s="104"/>
      <c r="L996" s="104"/>
      <c r="M996" s="104"/>
      <c r="Y996" s="81"/>
      <c r="Z996" s="81"/>
      <c r="AA996" s="81"/>
      <c r="AB996" s="81"/>
      <c r="AC996" s="81"/>
    </row>
    <row r="997" spans="1:29" s="82" customFormat="1" ht="10.5" x14ac:dyDescent="0.25">
      <c r="A997" s="81"/>
      <c r="B997" s="100"/>
      <c r="C997" s="101"/>
      <c r="D997" s="102"/>
      <c r="E997" s="103"/>
      <c r="F997" s="102"/>
      <c r="G997" s="101"/>
      <c r="H997" s="102"/>
      <c r="I997" s="152"/>
      <c r="J997" s="152"/>
      <c r="K997" s="152"/>
      <c r="L997" s="152"/>
      <c r="M997" s="152"/>
      <c r="Y997" s="81"/>
      <c r="Z997" s="81"/>
      <c r="AA997" s="81"/>
      <c r="AB997" s="81"/>
      <c r="AC997" s="81"/>
    </row>
    <row r="998" spans="1:29" s="82" customFormat="1" ht="21" x14ac:dyDescent="0.35">
      <c r="A998" s="81"/>
      <c r="B998" s="213" t="s">
        <v>45</v>
      </c>
      <c r="C998" s="268" t="s">
        <v>2</v>
      </c>
      <c r="D998" s="215"/>
      <c r="E998" s="719"/>
      <c r="F998" s="719"/>
      <c r="G998" s="277"/>
      <c r="Y998" s="81"/>
      <c r="Z998" s="81"/>
      <c r="AA998" s="81"/>
      <c r="AB998" s="81"/>
      <c r="AC998" s="81"/>
    </row>
    <row r="999" spans="1:29" s="82" customFormat="1" ht="10.5" x14ac:dyDescent="0.35">
      <c r="A999" s="81"/>
      <c r="B999" s="217" t="s">
        <v>539</v>
      </c>
      <c r="C999" s="525" t="s">
        <v>540</v>
      </c>
      <c r="D999" s="215"/>
      <c r="E999" s="721"/>
      <c r="F999" s="721"/>
      <c r="G999" s="278"/>
      <c r="I999" s="81"/>
      <c r="J999" s="81"/>
      <c r="K999" s="81"/>
      <c r="L999" s="81"/>
      <c r="M999" s="81"/>
      <c r="N999" s="81"/>
      <c r="O999" s="81"/>
      <c r="P999" s="81"/>
      <c r="Y999" s="109"/>
      <c r="Z999" s="109"/>
      <c r="AA999" s="109"/>
      <c r="AB999" s="109"/>
      <c r="AC999" s="81"/>
    </row>
    <row r="1000" spans="1:29" ht="10.5" x14ac:dyDescent="0.25">
      <c r="B1000" s="106" t="s">
        <v>375</v>
      </c>
      <c r="C1000" s="96">
        <f>'Individu Form 2D ATMR Kredit'!H185</f>
        <v>0</v>
      </c>
      <c r="D1000" s="102"/>
      <c r="E1000" s="722"/>
      <c r="F1000" s="722"/>
      <c r="G1000" s="179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Y1000" s="109"/>
      <c r="Z1000" s="109"/>
      <c r="AA1000" s="109"/>
      <c r="AB1000" s="109"/>
      <c r="AC1000" s="109"/>
    </row>
    <row r="1001" spans="1:29" ht="10.5" x14ac:dyDescent="0.25">
      <c r="B1001" s="106" t="s">
        <v>376</v>
      </c>
      <c r="C1001" s="96">
        <f>'Individu Form 2D ATMR Kredit'!H204</f>
        <v>0</v>
      </c>
      <c r="D1001" s="102"/>
      <c r="E1001" s="722"/>
      <c r="F1001" s="722"/>
      <c r="G1001" s="179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Y1001" s="109"/>
      <c r="Z1001" s="109"/>
      <c r="AA1001" s="109"/>
      <c r="AB1001" s="109"/>
      <c r="AC1001" s="109"/>
    </row>
    <row r="1002" spans="1:29" ht="10.5" x14ac:dyDescent="0.25">
      <c r="B1002" s="114" t="s">
        <v>52</v>
      </c>
      <c r="C1002" s="96">
        <f>SUM(C1000:C1001)</f>
        <v>0</v>
      </c>
      <c r="D1002" s="102"/>
      <c r="E1002" s="720"/>
      <c r="F1002" s="720"/>
      <c r="G1002" s="10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AC1002" s="109"/>
    </row>
    <row r="1003" spans="1:29" ht="10.5" x14ac:dyDescent="0.25">
      <c r="B1003" s="100"/>
      <c r="C1003" s="101"/>
      <c r="D1003" s="102"/>
      <c r="E1003" s="103"/>
      <c r="F1003" s="102"/>
      <c r="G1003" s="101"/>
      <c r="H1003" s="102"/>
      <c r="I1003" s="108"/>
      <c r="J1003" s="101"/>
      <c r="K1003" s="101"/>
      <c r="L1003" s="101"/>
      <c r="M1003" s="101"/>
      <c r="N1003" s="81"/>
      <c r="O1003" s="109"/>
      <c r="P1003" s="109"/>
      <c r="Q1003" s="109"/>
      <c r="R1003" s="109"/>
      <c r="S1003" s="109"/>
      <c r="T1003" s="109"/>
      <c r="U1003" s="109"/>
      <c r="V1003" s="81"/>
      <c r="W1003" s="81"/>
    </row>
    <row r="1004" spans="1:29" s="109" customFormat="1" ht="15" customHeight="1" x14ac:dyDescent="0.25">
      <c r="B1004" s="708" t="s">
        <v>345</v>
      </c>
      <c r="C1004" s="705" t="s">
        <v>346</v>
      </c>
      <c r="D1004" s="110"/>
      <c r="E1004" s="705" t="s">
        <v>2</v>
      </c>
      <c r="F1004" s="111"/>
      <c r="G1004" s="705" t="s">
        <v>363</v>
      </c>
      <c r="H1004" s="112"/>
      <c r="I1004" s="281"/>
      <c r="J1004" s="705" t="s">
        <v>347</v>
      </c>
      <c r="K1004" s="705" t="s">
        <v>348</v>
      </c>
      <c r="L1004" s="604"/>
      <c r="M1004" s="604"/>
      <c r="Y1004" s="81"/>
      <c r="Z1004" s="81"/>
      <c r="AA1004" s="81"/>
      <c r="AB1004" s="81"/>
      <c r="AC1004" s="81"/>
    </row>
    <row r="1005" spans="1:29" s="109" customFormat="1" ht="23.25" customHeight="1" x14ac:dyDescent="0.25">
      <c r="B1005" s="709"/>
      <c r="C1005" s="706"/>
      <c r="D1005" s="110"/>
      <c r="E1005" s="706"/>
      <c r="F1005" s="111"/>
      <c r="G1005" s="706"/>
      <c r="H1005" s="113"/>
      <c r="I1005" s="281"/>
      <c r="J1005" s="706"/>
      <c r="K1005" s="706"/>
      <c r="L1005" s="604"/>
      <c r="M1005" s="604"/>
      <c r="Y1005" s="81"/>
      <c r="Z1005" s="81"/>
      <c r="AA1005" s="81"/>
      <c r="AB1005" s="81"/>
      <c r="AC1005" s="81"/>
    </row>
    <row r="1006" spans="1:29" s="109" customFormat="1" ht="15" customHeight="1" x14ac:dyDescent="0.25">
      <c r="B1006" s="115" t="s">
        <v>541</v>
      </c>
      <c r="C1006" s="116" t="s">
        <v>542</v>
      </c>
      <c r="D1006" s="110"/>
      <c r="E1006" s="116" t="s">
        <v>544</v>
      </c>
      <c r="F1006" s="111"/>
      <c r="G1006" s="116" t="s">
        <v>545</v>
      </c>
      <c r="H1006" s="113"/>
      <c r="I1006" s="281"/>
      <c r="J1006" s="116" t="s">
        <v>546</v>
      </c>
      <c r="K1006" s="116" t="s">
        <v>547</v>
      </c>
      <c r="L1006" s="605"/>
      <c r="M1006" s="605"/>
      <c r="O1006" s="81"/>
      <c r="P1006" s="81"/>
      <c r="Q1006" s="81"/>
      <c r="R1006" s="81"/>
      <c r="S1006" s="81"/>
      <c r="T1006" s="81"/>
      <c r="U1006" s="81"/>
      <c r="Y1006" s="81"/>
      <c r="Z1006" s="81"/>
      <c r="AA1006" s="81"/>
      <c r="AB1006" s="81"/>
      <c r="AC1006" s="81"/>
    </row>
    <row r="1007" spans="1:29" ht="15" customHeight="1" x14ac:dyDescent="0.25">
      <c r="B1007" s="106" t="s">
        <v>378</v>
      </c>
      <c r="C1007" s="119">
        <v>0.2</v>
      </c>
      <c r="D1007" s="137"/>
      <c r="E1007" s="88"/>
      <c r="F1007" s="102"/>
      <c r="G1007" s="95"/>
      <c r="H1007" s="120"/>
      <c r="I1007" s="108"/>
      <c r="J1007" s="123">
        <f>C1007*E1007</f>
        <v>0</v>
      </c>
      <c r="K1007" s="123">
        <f>C1007*G1007</f>
        <v>0</v>
      </c>
      <c r="L1007" s="606"/>
      <c r="M1007" s="606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</row>
    <row r="1008" spans="1:29" ht="15" customHeight="1" x14ac:dyDescent="0.25">
      <c r="B1008" s="106" t="s">
        <v>372</v>
      </c>
      <c r="C1008" s="138">
        <v>0.5</v>
      </c>
      <c r="D1008" s="137"/>
      <c r="E1008" s="86"/>
      <c r="F1008" s="102"/>
      <c r="G1008" s="93"/>
      <c r="H1008" s="120"/>
      <c r="I1008" s="108"/>
      <c r="J1008" s="123">
        <f>C1008*E1008</f>
        <v>0</v>
      </c>
      <c r="K1008" s="123">
        <f>C1008*G1008</f>
        <v>0</v>
      </c>
      <c r="L1008" s="606"/>
      <c r="M1008" s="606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Y1008" s="155"/>
      <c r="Z1008" s="155"/>
      <c r="AA1008" s="155"/>
      <c r="AB1008" s="155"/>
    </row>
    <row r="1009" spans="1:30" ht="15" customHeight="1" x14ac:dyDescent="0.25">
      <c r="B1009" s="106" t="s">
        <v>371</v>
      </c>
      <c r="C1009" s="141">
        <v>1</v>
      </c>
      <c r="D1009" s="137"/>
      <c r="E1009" s="88"/>
      <c r="F1009" s="102"/>
      <c r="G1009" s="95"/>
      <c r="H1009" s="120"/>
      <c r="I1009" s="108"/>
      <c r="J1009" s="123">
        <f>C1009*E1009</f>
        <v>0</v>
      </c>
      <c r="K1009" s="123">
        <f>C1009*G1009</f>
        <v>0</v>
      </c>
      <c r="L1009" s="606"/>
      <c r="M1009" s="606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Y1009" s="155"/>
      <c r="Z1009" s="155"/>
      <c r="AA1009" s="155"/>
      <c r="AB1009" s="155"/>
      <c r="AC1009" s="155"/>
    </row>
    <row r="1010" spans="1:30" ht="15" customHeight="1" x14ac:dyDescent="0.25">
      <c r="B1010" s="106" t="s">
        <v>351</v>
      </c>
      <c r="C1010" s="141">
        <v>1.5</v>
      </c>
      <c r="D1010" s="137"/>
      <c r="E1010" s="88"/>
      <c r="F1010" s="102"/>
      <c r="G1010" s="95"/>
      <c r="H1010" s="120"/>
      <c r="I1010" s="108"/>
      <c r="J1010" s="123">
        <f>C1010*E1010</f>
        <v>0</v>
      </c>
      <c r="K1010" s="123">
        <f>C1010*G1010</f>
        <v>0</v>
      </c>
      <c r="L1010" s="606"/>
      <c r="M1010" s="606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Y1010" s="82"/>
      <c r="Z1010" s="82"/>
      <c r="AA1010" s="82"/>
      <c r="AB1010" s="82"/>
      <c r="AC1010" s="155"/>
    </row>
    <row r="1011" spans="1:30" ht="15" customHeight="1" x14ac:dyDescent="0.25">
      <c r="B1011" s="106" t="s">
        <v>353</v>
      </c>
      <c r="C1011" s="141">
        <v>0.5</v>
      </c>
      <c r="D1011" s="137"/>
      <c r="E1011" s="88"/>
      <c r="F1011" s="102"/>
      <c r="G1011" s="95"/>
      <c r="H1011" s="120"/>
      <c r="I1011" s="108"/>
      <c r="J1011" s="123">
        <f>C1011*E1011</f>
        <v>0</v>
      </c>
      <c r="K1011" s="123">
        <f>C1011*G1011</f>
        <v>0</v>
      </c>
      <c r="L1011" s="606"/>
      <c r="M1011" s="606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Y1011" s="82"/>
      <c r="Z1011" s="82"/>
      <c r="AA1011" s="82"/>
      <c r="AB1011" s="82"/>
      <c r="AC1011" s="82"/>
    </row>
    <row r="1012" spans="1:30" ht="6" customHeight="1" x14ac:dyDescent="0.25">
      <c r="B1012" s="124"/>
      <c r="C1012" s="125"/>
      <c r="D1012" s="126"/>
      <c r="E1012" s="127"/>
      <c r="F1012" s="102"/>
      <c r="G1012" s="125"/>
      <c r="H1012" s="102"/>
      <c r="I1012" s="108"/>
      <c r="J1012" s="101"/>
      <c r="K1012" s="101"/>
      <c r="L1012" s="101"/>
      <c r="M1012" s="101"/>
      <c r="N1012" s="81"/>
      <c r="O1012" s="155"/>
      <c r="P1012" s="155"/>
      <c r="Q1012" s="155"/>
      <c r="R1012" s="155"/>
      <c r="S1012" s="155"/>
      <c r="T1012" s="155"/>
      <c r="U1012" s="155"/>
      <c r="V1012" s="81"/>
      <c r="W1012" s="81"/>
      <c r="Y1012" s="82"/>
      <c r="Z1012" s="82"/>
      <c r="AA1012" s="82"/>
      <c r="AB1012" s="82"/>
      <c r="AC1012" s="82"/>
    </row>
    <row r="1013" spans="1:30" s="155" customFormat="1" ht="15" customHeight="1" x14ac:dyDescent="0.25">
      <c r="B1013" s="129" t="s">
        <v>349</v>
      </c>
      <c r="C1013" s="130" t="s">
        <v>53</v>
      </c>
      <c r="D1013" s="131"/>
      <c r="E1013" s="85">
        <f>SUM(J1007:J1011)</f>
        <v>0</v>
      </c>
      <c r="F1013" s="131"/>
      <c r="G1013" s="91"/>
      <c r="H1013" s="131"/>
      <c r="I1013" s="158"/>
      <c r="J1013" s="158"/>
      <c r="K1013" s="158"/>
      <c r="L1013" s="91"/>
      <c r="M1013" s="91"/>
      <c r="N1013" s="91"/>
      <c r="O1013" s="91"/>
      <c r="Y1013" s="82"/>
      <c r="Z1013" s="82"/>
      <c r="AA1013" s="82"/>
      <c r="AB1013" s="82"/>
      <c r="AC1013" s="82"/>
    </row>
    <row r="1014" spans="1:30" s="155" customFormat="1" ht="15" customHeight="1" x14ac:dyDescent="0.25">
      <c r="B1014" s="129" t="s">
        <v>350</v>
      </c>
      <c r="C1014" s="130" t="s">
        <v>54</v>
      </c>
      <c r="D1014" s="131"/>
      <c r="E1014" s="85">
        <f>SUM(K1007:K1011)</f>
        <v>0</v>
      </c>
      <c r="F1014" s="131"/>
      <c r="G1014" s="91"/>
      <c r="H1014" s="131"/>
      <c r="I1014" s="158"/>
      <c r="J1014" s="158"/>
      <c r="K1014" s="158"/>
      <c r="L1014" s="91"/>
      <c r="M1014" s="91"/>
      <c r="N1014" s="91"/>
      <c r="O1014" s="91"/>
      <c r="Y1014" s="82"/>
      <c r="Z1014" s="82"/>
      <c r="AA1014" s="82"/>
      <c r="AB1014" s="82"/>
      <c r="AC1014" s="82"/>
    </row>
    <row r="1015" spans="1:30" s="155" customFormat="1" ht="15" customHeight="1" x14ac:dyDescent="0.25">
      <c r="B1015" s="147"/>
      <c r="C1015" s="148"/>
      <c r="D1015" s="131"/>
      <c r="E1015" s="149"/>
      <c r="F1015" s="131"/>
      <c r="G1015" s="91"/>
      <c r="H1015" s="131"/>
      <c r="I1015" s="156"/>
      <c r="J1015" s="156"/>
      <c r="K1015" s="156"/>
      <c r="L1015" s="157"/>
      <c r="M1015" s="157"/>
      <c r="N1015" s="157"/>
      <c r="O1015" s="157"/>
      <c r="P1015" s="157"/>
      <c r="Q1015" s="157"/>
      <c r="R1015" s="157"/>
      <c r="S1015" s="157"/>
      <c r="T1015" s="157"/>
      <c r="U1015" s="158"/>
      <c r="V1015" s="91"/>
      <c r="W1015" s="408"/>
      <c r="Y1015" s="82"/>
      <c r="Z1015" s="82"/>
      <c r="AA1015" s="82"/>
      <c r="AB1015" s="82"/>
      <c r="AC1015" s="82"/>
      <c r="AD1015" s="82"/>
    </row>
    <row r="1016" spans="1:30" s="155" customFormat="1" ht="15" customHeight="1" x14ac:dyDescent="0.25">
      <c r="B1016" s="147"/>
      <c r="C1016" s="148"/>
      <c r="D1016" s="131"/>
      <c r="E1016" s="149"/>
      <c r="F1016" s="131"/>
      <c r="G1016" s="91"/>
      <c r="H1016" s="131"/>
      <c r="I1016" s="156"/>
      <c r="J1016" s="156"/>
      <c r="K1016" s="156"/>
      <c r="L1016" s="157"/>
      <c r="M1016" s="157"/>
      <c r="N1016" s="157"/>
      <c r="O1016" s="157"/>
      <c r="P1016" s="157"/>
      <c r="Q1016" s="157"/>
      <c r="R1016" s="157"/>
      <c r="S1016" s="157"/>
      <c r="T1016" s="157"/>
      <c r="U1016" s="158"/>
      <c r="V1016" s="91"/>
      <c r="W1016" s="408"/>
      <c r="Y1016" s="81"/>
      <c r="Z1016" s="81"/>
      <c r="AA1016" s="81"/>
      <c r="AB1016" s="81"/>
      <c r="AC1016" s="82"/>
      <c r="AD1016" s="82"/>
    </row>
    <row r="1017" spans="1:30" s="82" customFormat="1" ht="15" customHeight="1" x14ac:dyDescent="0.3">
      <c r="A1017" s="81"/>
      <c r="B1017" s="714" t="s">
        <v>614</v>
      </c>
      <c r="C1017" s="714"/>
      <c r="D1017" s="714"/>
      <c r="E1017" s="714"/>
      <c r="F1017" s="714"/>
      <c r="G1017" s="714"/>
      <c r="H1017" s="714"/>
      <c r="I1017" s="714"/>
      <c r="J1017" s="714"/>
      <c r="K1017" s="714"/>
      <c r="L1017" s="714"/>
      <c r="M1017" s="714"/>
      <c r="N1017" s="714"/>
      <c r="O1017" s="714"/>
      <c r="P1017" s="714"/>
      <c r="Q1017" s="714"/>
      <c r="R1017" s="563"/>
      <c r="S1017" s="602"/>
      <c r="T1017" s="409"/>
      <c r="U1017" s="409"/>
      <c r="V1017" s="409"/>
      <c r="W1017" s="409"/>
      <c r="Y1017" s="81"/>
      <c r="Z1017" s="81"/>
      <c r="AA1017" s="81"/>
      <c r="AB1017" s="81"/>
      <c r="AC1017" s="81"/>
    </row>
    <row r="1018" spans="1:30" s="82" customFormat="1" ht="10.5" x14ac:dyDescent="0.25">
      <c r="A1018" s="81"/>
      <c r="B1018" s="100"/>
      <c r="C1018" s="101"/>
      <c r="D1018" s="102"/>
      <c r="E1018" s="103"/>
      <c r="F1018" s="102"/>
      <c r="G1018" s="101"/>
      <c r="H1018" s="102"/>
      <c r="I1018" s="152"/>
      <c r="J1018" s="152"/>
      <c r="K1018" s="152"/>
      <c r="L1018" s="152"/>
      <c r="M1018" s="152"/>
      <c r="N1018" s="152"/>
      <c r="O1018" s="152"/>
      <c r="P1018" s="152"/>
      <c r="Q1018" s="152"/>
      <c r="R1018" s="152"/>
      <c r="S1018" s="152"/>
      <c r="Y1018" s="81"/>
      <c r="Z1018" s="81"/>
      <c r="AA1018" s="81"/>
      <c r="AB1018" s="81"/>
      <c r="AC1018" s="81"/>
    </row>
    <row r="1019" spans="1:30" s="82" customFormat="1" ht="21" x14ac:dyDescent="0.35">
      <c r="A1019" s="81"/>
      <c r="B1019" s="213" t="s">
        <v>45</v>
      </c>
      <c r="C1019" s="268" t="s">
        <v>2</v>
      </c>
      <c r="D1019" s="215"/>
      <c r="E1019" s="719"/>
      <c r="F1019" s="719"/>
      <c r="G1019" s="277"/>
      <c r="Y1019" s="81"/>
      <c r="Z1019" s="81"/>
      <c r="AA1019" s="81"/>
      <c r="AB1019" s="81"/>
      <c r="AC1019" s="81"/>
    </row>
    <row r="1020" spans="1:30" s="82" customFormat="1" ht="10.5" x14ac:dyDescent="0.35">
      <c r="A1020" s="81"/>
      <c r="B1020" s="217" t="s">
        <v>539</v>
      </c>
      <c r="C1020" s="525" t="s">
        <v>540</v>
      </c>
      <c r="D1020" s="215"/>
      <c r="E1020" s="721"/>
      <c r="F1020" s="721"/>
      <c r="G1020" s="278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Y1020" s="109"/>
      <c r="Z1020" s="109"/>
      <c r="AA1020" s="109"/>
      <c r="AB1020" s="109"/>
      <c r="AC1020" s="81"/>
    </row>
    <row r="1021" spans="1:30" ht="10.5" x14ac:dyDescent="0.25">
      <c r="B1021" s="106" t="s">
        <v>375</v>
      </c>
      <c r="C1021" s="92">
        <f>'Individu Form 2D ATMR Kredit'!$H186</f>
        <v>0</v>
      </c>
      <c r="D1021" s="102"/>
      <c r="E1021" s="722"/>
      <c r="F1021" s="722"/>
      <c r="G1021" s="179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Y1021" s="109"/>
      <c r="Z1021" s="109"/>
      <c r="AA1021" s="109"/>
      <c r="AB1021" s="109"/>
      <c r="AC1021" s="109"/>
    </row>
    <row r="1022" spans="1:30" ht="10.5" x14ac:dyDescent="0.25">
      <c r="B1022" s="106" t="s">
        <v>376</v>
      </c>
      <c r="C1022" s="96">
        <f>'Individu Form 2D ATMR Kredit'!H205</f>
        <v>0</v>
      </c>
      <c r="D1022" s="102"/>
      <c r="E1022" s="722"/>
      <c r="F1022" s="722"/>
      <c r="G1022" s="179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Y1022" s="109"/>
      <c r="Z1022" s="109"/>
      <c r="AA1022" s="109"/>
      <c r="AB1022" s="109"/>
      <c r="AC1022" s="109"/>
    </row>
    <row r="1023" spans="1:30" ht="15" customHeight="1" x14ac:dyDescent="0.25">
      <c r="B1023" s="114" t="s">
        <v>52</v>
      </c>
      <c r="C1023" s="96">
        <f>SUM(C1021:C1022)</f>
        <v>0</v>
      </c>
      <c r="D1023" s="102"/>
      <c r="E1023" s="720"/>
      <c r="F1023" s="720"/>
      <c r="G1023" s="10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AC1023" s="109"/>
    </row>
    <row r="1024" spans="1:30" ht="10.5" x14ac:dyDescent="0.25">
      <c r="B1024" s="100"/>
      <c r="C1024" s="101"/>
      <c r="D1024" s="102"/>
      <c r="E1024" s="103"/>
      <c r="F1024" s="102"/>
      <c r="G1024" s="101"/>
      <c r="H1024" s="102"/>
      <c r="I1024" s="108"/>
      <c r="J1024" s="101"/>
      <c r="K1024" s="101"/>
      <c r="L1024" s="101"/>
      <c r="M1024" s="101"/>
      <c r="N1024" s="101"/>
      <c r="O1024" s="101"/>
      <c r="P1024" s="101"/>
      <c r="Q1024" s="81"/>
      <c r="R1024" s="109"/>
      <c r="S1024" s="109"/>
      <c r="T1024" s="109"/>
      <c r="U1024" s="109"/>
      <c r="V1024" s="109"/>
      <c r="W1024" s="109"/>
      <c r="X1024" s="109"/>
    </row>
    <row r="1025" spans="1:29" s="109" customFormat="1" ht="10.5" x14ac:dyDescent="0.25">
      <c r="B1025" s="708" t="s">
        <v>345</v>
      </c>
      <c r="C1025" s="705" t="s">
        <v>346</v>
      </c>
      <c r="D1025" s="110"/>
      <c r="E1025" s="705" t="s">
        <v>2</v>
      </c>
      <c r="F1025" s="111"/>
      <c r="G1025" s="705" t="s">
        <v>363</v>
      </c>
      <c r="H1025" s="112"/>
      <c r="I1025" s="281"/>
      <c r="J1025" s="705" t="s">
        <v>347</v>
      </c>
      <c r="K1025" s="705" t="s">
        <v>348</v>
      </c>
      <c r="L1025" s="604"/>
      <c r="M1025" s="604"/>
      <c r="Y1025" s="81"/>
      <c r="Z1025" s="81"/>
      <c r="AA1025" s="81"/>
      <c r="AB1025" s="81"/>
      <c r="AC1025" s="81"/>
    </row>
    <row r="1026" spans="1:29" s="109" customFormat="1" ht="24.75" customHeight="1" x14ac:dyDescent="0.25">
      <c r="B1026" s="709"/>
      <c r="C1026" s="706"/>
      <c r="D1026" s="110"/>
      <c r="E1026" s="706"/>
      <c r="F1026" s="111"/>
      <c r="G1026" s="706"/>
      <c r="H1026" s="113"/>
      <c r="I1026" s="281"/>
      <c r="J1026" s="706"/>
      <c r="K1026" s="706"/>
      <c r="L1026" s="604"/>
      <c r="M1026" s="604"/>
      <c r="Y1026" s="81"/>
      <c r="Z1026" s="81"/>
      <c r="AA1026" s="81"/>
      <c r="AB1026" s="81"/>
      <c r="AC1026" s="81"/>
    </row>
    <row r="1027" spans="1:29" s="109" customFormat="1" ht="10.5" x14ac:dyDescent="0.25">
      <c r="B1027" s="115" t="s">
        <v>541</v>
      </c>
      <c r="C1027" s="116" t="s">
        <v>542</v>
      </c>
      <c r="D1027" s="110"/>
      <c r="E1027" s="116" t="s">
        <v>544</v>
      </c>
      <c r="F1027" s="111"/>
      <c r="G1027" s="116" t="s">
        <v>545</v>
      </c>
      <c r="H1027" s="113"/>
      <c r="I1027" s="281"/>
      <c r="J1027" s="116" t="s">
        <v>546</v>
      </c>
      <c r="K1027" s="116" t="s">
        <v>547</v>
      </c>
      <c r="L1027" s="605"/>
      <c r="M1027" s="605"/>
      <c r="O1027" s="81"/>
      <c r="P1027" s="81"/>
      <c r="Q1027" s="81"/>
      <c r="R1027" s="81"/>
      <c r="S1027" s="81"/>
      <c r="T1027" s="81"/>
      <c r="U1027" s="81"/>
      <c r="Y1027" s="81"/>
      <c r="Z1027" s="81"/>
      <c r="AA1027" s="81"/>
      <c r="AB1027" s="81"/>
      <c r="AC1027" s="81"/>
    </row>
    <row r="1028" spans="1:29" ht="10.5" x14ac:dyDescent="0.25">
      <c r="B1028" s="143" t="s">
        <v>354</v>
      </c>
      <c r="C1028" s="119">
        <v>0</v>
      </c>
      <c r="D1028" s="144"/>
      <c r="E1028" s="145"/>
      <c r="F1028" s="102"/>
      <c r="G1028" s="145"/>
      <c r="H1028" s="120"/>
      <c r="I1028" s="108"/>
      <c r="J1028" s="123">
        <f t="shared" ref="J1028:J1034" si="118">C1028*E1028</f>
        <v>0</v>
      </c>
      <c r="K1028" s="123">
        <f t="shared" ref="K1028:K1034" si="119">C1028*G1028</f>
        <v>0</v>
      </c>
      <c r="L1028" s="606"/>
      <c r="M1028" s="606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</row>
    <row r="1029" spans="1:29" ht="10.5" x14ac:dyDescent="0.25">
      <c r="B1029" s="106" t="s">
        <v>368</v>
      </c>
      <c r="C1029" s="119">
        <v>0.2</v>
      </c>
      <c r="D1029" s="137"/>
      <c r="E1029" s="88"/>
      <c r="F1029" s="102"/>
      <c r="G1029" s="95"/>
      <c r="H1029" s="120"/>
      <c r="I1029" s="108"/>
      <c r="J1029" s="123">
        <f t="shared" si="118"/>
        <v>0</v>
      </c>
      <c r="K1029" s="123">
        <f t="shared" si="119"/>
        <v>0</v>
      </c>
      <c r="L1029" s="606"/>
      <c r="M1029" s="606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</row>
    <row r="1030" spans="1:29" ht="10.5" x14ac:dyDescent="0.25">
      <c r="B1030" s="455" t="s">
        <v>369</v>
      </c>
      <c r="C1030" s="456">
        <v>0.3</v>
      </c>
      <c r="D1030" s="137"/>
      <c r="E1030" s="86"/>
      <c r="F1030" s="102"/>
      <c r="G1030" s="93"/>
      <c r="H1030" s="120"/>
      <c r="I1030" s="108"/>
      <c r="J1030" s="123">
        <f t="shared" si="118"/>
        <v>0</v>
      </c>
      <c r="K1030" s="123">
        <f t="shared" si="119"/>
        <v>0</v>
      </c>
      <c r="L1030" s="606"/>
      <c r="M1030" s="606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</row>
    <row r="1031" spans="1:29" ht="10.5" x14ac:dyDescent="0.25">
      <c r="B1031" s="153" t="s">
        <v>370</v>
      </c>
      <c r="C1031" s="138">
        <v>0.5</v>
      </c>
      <c r="D1031" s="137"/>
      <c r="E1031" s="86"/>
      <c r="F1031" s="102"/>
      <c r="G1031" s="93"/>
      <c r="H1031" s="120"/>
      <c r="I1031" s="108"/>
      <c r="J1031" s="123">
        <f t="shared" si="118"/>
        <v>0</v>
      </c>
      <c r="K1031" s="123">
        <f t="shared" si="119"/>
        <v>0</v>
      </c>
      <c r="L1031" s="606"/>
      <c r="M1031" s="606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Y1031" s="155"/>
      <c r="Z1031" s="155"/>
      <c r="AA1031" s="155"/>
      <c r="AB1031" s="155"/>
    </row>
    <row r="1032" spans="1:29" ht="10.5" x14ac:dyDescent="0.25">
      <c r="B1032" s="153" t="s">
        <v>371</v>
      </c>
      <c r="C1032" s="141">
        <v>1</v>
      </c>
      <c r="D1032" s="137"/>
      <c r="E1032" s="86"/>
      <c r="F1032" s="102"/>
      <c r="G1032" s="93"/>
      <c r="H1032" s="120"/>
      <c r="I1032" s="108"/>
      <c r="J1032" s="123">
        <f t="shared" si="118"/>
        <v>0</v>
      </c>
      <c r="K1032" s="123">
        <f t="shared" si="119"/>
        <v>0</v>
      </c>
      <c r="L1032" s="606"/>
      <c r="M1032" s="606"/>
      <c r="N1032" s="81"/>
      <c r="O1032" s="81"/>
      <c r="P1032" s="81"/>
      <c r="Q1032" s="81"/>
      <c r="R1032" s="81"/>
      <c r="S1032" s="81"/>
      <c r="T1032" s="81"/>
      <c r="U1032" s="81"/>
      <c r="V1032" s="81"/>
      <c r="W1032" s="81"/>
      <c r="Y1032" s="155"/>
      <c r="Z1032" s="155"/>
      <c r="AA1032" s="155"/>
      <c r="AB1032" s="155"/>
      <c r="AC1032" s="155"/>
    </row>
    <row r="1033" spans="1:29" ht="10.5" x14ac:dyDescent="0.25">
      <c r="B1033" s="106" t="s">
        <v>351</v>
      </c>
      <c r="C1033" s="141">
        <v>1.5</v>
      </c>
      <c r="D1033" s="137"/>
      <c r="E1033" s="88"/>
      <c r="F1033" s="102"/>
      <c r="G1033" s="95"/>
      <c r="H1033" s="120"/>
      <c r="I1033" s="108"/>
      <c r="J1033" s="123">
        <f t="shared" si="118"/>
        <v>0</v>
      </c>
      <c r="K1033" s="123">
        <f t="shared" si="119"/>
        <v>0</v>
      </c>
      <c r="L1033" s="606"/>
      <c r="M1033" s="606"/>
      <c r="N1033" s="81"/>
      <c r="O1033" s="81"/>
      <c r="P1033" s="81"/>
      <c r="Q1033" s="81"/>
      <c r="R1033" s="81"/>
      <c r="S1033" s="81"/>
      <c r="T1033" s="81"/>
      <c r="U1033" s="81"/>
      <c r="V1033" s="81"/>
      <c r="W1033" s="81"/>
      <c r="Y1033" s="82"/>
      <c r="AC1033" s="155"/>
    </row>
    <row r="1034" spans="1:29" ht="10.5" x14ac:dyDescent="0.25">
      <c r="B1034" s="106" t="s">
        <v>352</v>
      </c>
      <c r="C1034" s="141">
        <v>0.5</v>
      </c>
      <c r="D1034" s="137"/>
      <c r="E1034" s="88"/>
      <c r="F1034" s="102"/>
      <c r="G1034" s="95"/>
      <c r="H1034" s="120"/>
      <c r="I1034" s="108"/>
      <c r="J1034" s="123">
        <f t="shared" si="118"/>
        <v>0</v>
      </c>
      <c r="K1034" s="123">
        <f t="shared" si="119"/>
        <v>0</v>
      </c>
      <c r="L1034" s="606"/>
      <c r="M1034" s="606"/>
      <c r="N1034" s="81"/>
      <c r="O1034" s="81"/>
      <c r="P1034" s="81"/>
      <c r="Q1034" s="81"/>
      <c r="R1034" s="81"/>
      <c r="S1034" s="81"/>
      <c r="T1034" s="81"/>
      <c r="U1034" s="81"/>
      <c r="V1034" s="81"/>
      <c r="W1034" s="81"/>
      <c r="Y1034" s="82"/>
    </row>
    <row r="1035" spans="1:29" ht="9.9" customHeight="1" x14ac:dyDescent="0.25">
      <c r="B1035" s="124"/>
      <c r="C1035" s="125"/>
      <c r="D1035" s="126"/>
      <c r="E1035" s="127"/>
      <c r="F1035" s="102"/>
      <c r="G1035" s="125"/>
      <c r="H1035" s="102"/>
      <c r="I1035" s="108"/>
      <c r="J1035" s="101"/>
      <c r="K1035" s="101"/>
      <c r="L1035" s="101"/>
      <c r="M1035" s="101"/>
      <c r="N1035" s="81"/>
      <c r="O1035" s="155"/>
      <c r="P1035" s="155"/>
      <c r="Q1035" s="155"/>
      <c r="R1035" s="155"/>
      <c r="S1035" s="155"/>
      <c r="T1035" s="155"/>
      <c r="U1035" s="155"/>
      <c r="V1035" s="81"/>
      <c r="W1035" s="81"/>
      <c r="Y1035" s="82"/>
      <c r="Z1035" s="82"/>
      <c r="AA1035" s="82"/>
      <c r="AB1035" s="82"/>
    </row>
    <row r="1036" spans="1:29" s="155" customFormat="1" ht="10.5" x14ac:dyDescent="0.25">
      <c r="B1036" s="129" t="s">
        <v>349</v>
      </c>
      <c r="C1036" s="130" t="s">
        <v>53</v>
      </c>
      <c r="D1036" s="131"/>
      <c r="E1036" s="85">
        <f>SUM(J1028:J1034)</f>
        <v>0</v>
      </c>
      <c r="F1036" s="131"/>
      <c r="G1036" s="91"/>
      <c r="H1036" s="131"/>
      <c r="I1036" s="158"/>
      <c r="J1036" s="91"/>
      <c r="K1036" s="91"/>
      <c r="L1036" s="91"/>
      <c r="M1036" s="91"/>
      <c r="Y1036" s="82"/>
      <c r="Z1036" s="82"/>
      <c r="AA1036" s="82"/>
      <c r="AB1036" s="82"/>
      <c r="AC1036" s="82"/>
    </row>
    <row r="1037" spans="1:29" s="155" customFormat="1" ht="10.5" x14ac:dyDescent="0.25">
      <c r="B1037" s="129" t="s">
        <v>350</v>
      </c>
      <c r="C1037" s="130" t="s">
        <v>54</v>
      </c>
      <c r="D1037" s="131"/>
      <c r="E1037" s="85">
        <f>SUM(K1028:K1034)</f>
        <v>0</v>
      </c>
      <c r="F1037" s="131"/>
      <c r="G1037" s="91"/>
      <c r="H1037" s="131"/>
      <c r="I1037" s="158"/>
      <c r="J1037" s="91"/>
      <c r="K1037" s="91"/>
      <c r="L1037" s="91"/>
      <c r="M1037" s="91"/>
      <c r="O1037" s="82"/>
      <c r="P1037" s="82"/>
      <c r="Q1037" s="82"/>
      <c r="R1037" s="82"/>
      <c r="S1037" s="82"/>
      <c r="T1037" s="82"/>
      <c r="U1037" s="81"/>
      <c r="Y1037" s="82"/>
      <c r="Z1037" s="82"/>
      <c r="AA1037" s="82"/>
      <c r="AB1037" s="82"/>
      <c r="AC1037" s="82"/>
    </row>
    <row r="1038" spans="1:29" ht="15" customHeight="1" x14ac:dyDescent="0.35">
      <c r="J1038" s="135"/>
      <c r="K1038" s="135"/>
      <c r="Q1038" s="81"/>
      <c r="R1038" s="81"/>
      <c r="S1038" s="81"/>
      <c r="T1038" s="82"/>
      <c r="U1038" s="82"/>
      <c r="V1038" s="82"/>
      <c r="W1038" s="82"/>
      <c r="X1038" s="82"/>
      <c r="Y1038" s="82"/>
      <c r="Z1038" s="82"/>
      <c r="AA1038" s="82"/>
      <c r="AB1038" s="82"/>
      <c r="AC1038" s="82"/>
    </row>
    <row r="1039" spans="1:29" ht="15" customHeight="1" x14ac:dyDescent="0.35">
      <c r="J1039" s="135"/>
      <c r="K1039" s="135"/>
      <c r="Q1039" s="81"/>
      <c r="R1039" s="81"/>
      <c r="S1039" s="81"/>
      <c r="T1039" s="82"/>
      <c r="U1039" s="82"/>
      <c r="V1039" s="82"/>
      <c r="W1039" s="82"/>
      <c r="X1039" s="82"/>
      <c r="AC1039" s="82"/>
    </row>
    <row r="1040" spans="1:29" s="82" customFormat="1" ht="15" customHeight="1" x14ac:dyDescent="0.25">
      <c r="A1040" s="81"/>
      <c r="B1040" s="412" t="s">
        <v>615</v>
      </c>
      <c r="C1040" s="101"/>
      <c r="D1040" s="102"/>
      <c r="E1040" s="103"/>
      <c r="F1040" s="102"/>
      <c r="G1040" s="101"/>
      <c r="H1040" s="102"/>
      <c r="I1040" s="281"/>
      <c r="J1040" s="281"/>
      <c r="K1040" s="104"/>
      <c r="L1040" s="104"/>
      <c r="M1040" s="104"/>
      <c r="N1040" s="104"/>
      <c r="O1040" s="104"/>
      <c r="P1040" s="104"/>
      <c r="Q1040" s="104"/>
      <c r="Y1040" s="81"/>
      <c r="Z1040" s="81"/>
      <c r="AA1040" s="81"/>
      <c r="AB1040" s="81"/>
      <c r="AC1040" s="81"/>
    </row>
    <row r="1041" spans="1:29" s="82" customFormat="1" ht="10.5" x14ac:dyDescent="0.25">
      <c r="A1041" s="81"/>
      <c r="B1041" s="100"/>
      <c r="C1041" s="101"/>
      <c r="D1041" s="102"/>
      <c r="E1041" s="103"/>
      <c r="F1041" s="102"/>
      <c r="G1041" s="101"/>
      <c r="H1041" s="102"/>
      <c r="I1041" s="152"/>
      <c r="J1041" s="152"/>
      <c r="K1041" s="152"/>
      <c r="L1041" s="152"/>
      <c r="M1041" s="152"/>
      <c r="Y1041" s="81"/>
      <c r="Z1041" s="81"/>
      <c r="AA1041" s="81"/>
      <c r="AB1041" s="81"/>
      <c r="AC1041" s="81"/>
    </row>
    <row r="1042" spans="1:29" s="82" customFormat="1" ht="21" x14ac:dyDescent="0.35">
      <c r="A1042" s="81"/>
      <c r="B1042" s="213" t="s">
        <v>45</v>
      </c>
      <c r="C1042" s="268" t="s">
        <v>2</v>
      </c>
      <c r="D1042" s="215"/>
      <c r="E1042" s="719"/>
      <c r="F1042" s="719"/>
      <c r="G1042" s="277"/>
      <c r="Y1042" s="81"/>
      <c r="Z1042" s="81"/>
      <c r="AA1042" s="81"/>
      <c r="AB1042" s="81"/>
      <c r="AC1042" s="81"/>
    </row>
    <row r="1043" spans="1:29" s="82" customFormat="1" ht="10.5" x14ac:dyDescent="0.35">
      <c r="A1043" s="81"/>
      <c r="B1043" s="217" t="s">
        <v>539</v>
      </c>
      <c r="C1043" s="525" t="s">
        <v>540</v>
      </c>
      <c r="D1043" s="215"/>
      <c r="E1043" s="721"/>
      <c r="F1043" s="721"/>
      <c r="G1043" s="278"/>
      <c r="I1043" s="81"/>
      <c r="J1043" s="81"/>
      <c r="K1043" s="81"/>
      <c r="L1043" s="81"/>
      <c r="M1043" s="81"/>
      <c r="N1043" s="81"/>
      <c r="O1043" s="81"/>
      <c r="P1043" s="81"/>
      <c r="Y1043" s="109"/>
      <c r="Z1043" s="109"/>
      <c r="AA1043" s="109"/>
      <c r="AB1043" s="109"/>
      <c r="AC1043" s="81"/>
    </row>
    <row r="1044" spans="1:29" ht="10.5" x14ac:dyDescent="0.25">
      <c r="B1044" s="106" t="s">
        <v>375</v>
      </c>
      <c r="C1044" s="92">
        <f>'Individu Form 2D ATMR Kredit'!H188</f>
        <v>0</v>
      </c>
      <c r="D1044" s="102"/>
      <c r="E1044" s="722"/>
      <c r="F1044" s="722"/>
      <c r="G1044" s="179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  <c r="W1044" s="81"/>
      <c r="Y1044" s="109"/>
      <c r="Z1044" s="109"/>
      <c r="AA1044" s="109"/>
      <c r="AB1044" s="109"/>
      <c r="AC1044" s="109"/>
    </row>
    <row r="1045" spans="1:29" ht="10.5" x14ac:dyDescent="0.25">
      <c r="B1045" s="106" t="s">
        <v>376</v>
      </c>
      <c r="C1045" s="96">
        <f>'Individu Form 2D ATMR Kredit'!H207</f>
        <v>0</v>
      </c>
      <c r="D1045" s="102"/>
      <c r="E1045" s="722"/>
      <c r="F1045" s="722"/>
      <c r="G1045" s="179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  <c r="W1045" s="81"/>
      <c r="Y1045" s="109"/>
      <c r="Z1045" s="109"/>
      <c r="AA1045" s="109"/>
      <c r="AB1045" s="109"/>
      <c r="AC1045" s="109"/>
    </row>
    <row r="1046" spans="1:29" ht="10.5" x14ac:dyDescent="0.25">
      <c r="B1046" s="114" t="s">
        <v>52</v>
      </c>
      <c r="C1046" s="96">
        <f>SUM(C1044:C1045)</f>
        <v>0</v>
      </c>
      <c r="D1046" s="102"/>
      <c r="E1046" s="720"/>
      <c r="F1046" s="720"/>
      <c r="G1046" s="101"/>
      <c r="L1046" s="81"/>
      <c r="M1046" s="81"/>
      <c r="N1046" s="81"/>
      <c r="O1046" s="81"/>
      <c r="P1046" s="81"/>
      <c r="Q1046" s="81"/>
      <c r="R1046" s="81"/>
      <c r="S1046" s="81"/>
      <c r="T1046" s="81"/>
      <c r="U1046" s="81"/>
      <c r="V1046" s="81"/>
      <c r="W1046" s="81"/>
      <c r="Y1046" s="109"/>
      <c r="Z1046" s="109"/>
      <c r="AA1046" s="109"/>
      <c r="AB1046" s="109"/>
      <c r="AC1046" s="109"/>
    </row>
    <row r="1047" spans="1:29" ht="10.5" x14ac:dyDescent="0.25">
      <c r="B1047" s="100"/>
      <c r="C1047" s="101"/>
      <c r="D1047" s="102"/>
      <c r="E1047" s="103"/>
      <c r="F1047" s="102"/>
      <c r="G1047" s="101"/>
      <c r="H1047" s="102"/>
      <c r="I1047" s="108"/>
      <c r="J1047" s="101"/>
      <c r="K1047" s="101"/>
      <c r="L1047" s="101"/>
      <c r="M1047" s="101"/>
      <c r="N1047" s="81"/>
      <c r="O1047" s="109"/>
      <c r="P1047" s="109"/>
      <c r="Q1047" s="109"/>
      <c r="R1047" s="109"/>
      <c r="S1047" s="109"/>
      <c r="T1047" s="109"/>
      <c r="U1047" s="109"/>
      <c r="V1047" s="81"/>
      <c r="W1047" s="81"/>
      <c r="Y1047" s="109"/>
      <c r="Z1047" s="109"/>
      <c r="AA1047" s="109"/>
      <c r="AB1047" s="109"/>
      <c r="AC1047" s="109"/>
    </row>
    <row r="1048" spans="1:29" s="109" customFormat="1" ht="10.5" x14ac:dyDescent="0.25">
      <c r="B1048" s="708" t="s">
        <v>345</v>
      </c>
      <c r="C1048" s="705" t="s">
        <v>346</v>
      </c>
      <c r="D1048" s="110"/>
      <c r="E1048" s="705" t="s">
        <v>2</v>
      </c>
      <c r="F1048" s="111"/>
      <c r="G1048" s="705" t="s">
        <v>363</v>
      </c>
      <c r="H1048" s="112"/>
      <c r="I1048" s="281"/>
      <c r="J1048" s="705" t="s">
        <v>347</v>
      </c>
      <c r="K1048" s="705" t="s">
        <v>348</v>
      </c>
      <c r="L1048" s="604"/>
      <c r="M1048" s="604"/>
    </row>
    <row r="1049" spans="1:29" s="109" customFormat="1" ht="22.5" customHeight="1" x14ac:dyDescent="0.25">
      <c r="B1049" s="709"/>
      <c r="C1049" s="706"/>
      <c r="D1049" s="110"/>
      <c r="E1049" s="706"/>
      <c r="F1049" s="111"/>
      <c r="G1049" s="706"/>
      <c r="H1049" s="113"/>
      <c r="I1049" s="281"/>
      <c r="J1049" s="706"/>
      <c r="K1049" s="706"/>
      <c r="L1049" s="604"/>
      <c r="M1049" s="604"/>
    </row>
    <row r="1050" spans="1:29" s="109" customFormat="1" ht="10.5" x14ac:dyDescent="0.25">
      <c r="B1050" s="115" t="s">
        <v>541</v>
      </c>
      <c r="C1050" s="116" t="s">
        <v>542</v>
      </c>
      <c r="D1050" s="110"/>
      <c r="E1050" s="116" t="s">
        <v>544</v>
      </c>
      <c r="F1050" s="111"/>
      <c r="G1050" s="116" t="s">
        <v>545</v>
      </c>
      <c r="H1050" s="113"/>
      <c r="I1050" s="281"/>
      <c r="J1050" s="116" t="s">
        <v>546</v>
      </c>
      <c r="K1050" s="116" t="s">
        <v>547</v>
      </c>
      <c r="L1050" s="605"/>
      <c r="M1050" s="605"/>
      <c r="O1050" s="81"/>
      <c r="P1050" s="81"/>
      <c r="Q1050" s="81"/>
      <c r="R1050" s="81"/>
      <c r="S1050" s="81"/>
      <c r="T1050" s="81"/>
      <c r="U1050" s="81"/>
      <c r="Y1050" s="81"/>
      <c r="Z1050" s="81"/>
      <c r="AA1050" s="81"/>
      <c r="AB1050" s="81"/>
    </row>
    <row r="1051" spans="1:29" s="109" customFormat="1" ht="10.5" x14ac:dyDescent="0.25">
      <c r="B1051" s="470" t="s">
        <v>459</v>
      </c>
      <c r="C1051" s="316"/>
      <c r="D1051" s="137"/>
      <c r="E1051" s="316"/>
      <c r="F1051" s="102"/>
      <c r="G1051" s="317"/>
      <c r="H1051" s="113"/>
      <c r="I1051" s="484"/>
      <c r="J1051" s="317"/>
      <c r="K1051" s="317"/>
      <c r="N1051" s="81"/>
      <c r="O1051" s="81"/>
      <c r="P1051" s="81"/>
      <c r="Q1051" s="81"/>
      <c r="R1051" s="81"/>
      <c r="S1051" s="81"/>
      <c r="T1051" s="81"/>
      <c r="Y1051" s="81"/>
      <c r="Z1051" s="81"/>
      <c r="AA1051" s="81"/>
      <c r="AB1051" s="81"/>
      <c r="AC1051" s="81"/>
    </row>
    <row r="1052" spans="1:29" s="109" customFormat="1" ht="10.5" x14ac:dyDescent="0.25">
      <c r="B1052" s="472" t="s">
        <v>373</v>
      </c>
      <c r="C1052" s="141">
        <v>0.2</v>
      </c>
      <c r="D1052" s="110"/>
      <c r="E1052" s="88"/>
      <c r="F1052" s="102"/>
      <c r="G1052" s="95"/>
      <c r="H1052" s="113"/>
      <c r="I1052" s="484"/>
      <c r="J1052" s="123">
        <f t="shared" ref="J1052:J1054" si="120">C1052*E1052</f>
        <v>0</v>
      </c>
      <c r="K1052" s="123">
        <f t="shared" ref="K1052:K1054" si="121">C1052*G1052</f>
        <v>0</v>
      </c>
      <c r="N1052" s="81"/>
      <c r="O1052" s="81"/>
      <c r="P1052" s="81"/>
      <c r="Q1052" s="81"/>
      <c r="R1052" s="81"/>
      <c r="S1052" s="81"/>
      <c r="T1052" s="81"/>
      <c r="Y1052" s="81"/>
      <c r="Z1052" s="81"/>
      <c r="AA1052" s="81"/>
      <c r="AB1052" s="81"/>
      <c r="AC1052" s="81"/>
    </row>
    <row r="1053" spans="1:29" s="109" customFormat="1" ht="10.5" x14ac:dyDescent="0.25">
      <c r="B1053" s="472" t="s">
        <v>371</v>
      </c>
      <c r="C1053" s="141">
        <v>0.5</v>
      </c>
      <c r="D1053" s="110"/>
      <c r="E1053" s="88"/>
      <c r="F1053" s="102"/>
      <c r="G1053" s="95"/>
      <c r="H1053" s="113"/>
      <c r="I1053" s="484"/>
      <c r="J1053" s="123">
        <f t="shared" si="120"/>
        <v>0</v>
      </c>
      <c r="K1053" s="123">
        <f t="shared" si="121"/>
        <v>0</v>
      </c>
      <c r="N1053" s="81"/>
      <c r="O1053" s="81"/>
      <c r="P1053" s="81"/>
      <c r="Q1053" s="81"/>
      <c r="R1053" s="81"/>
      <c r="S1053" s="81"/>
      <c r="T1053" s="81"/>
      <c r="Y1053" s="81"/>
      <c r="Z1053" s="81"/>
      <c r="AA1053" s="81"/>
      <c r="AB1053" s="81"/>
      <c r="AC1053" s="81"/>
    </row>
    <row r="1054" spans="1:29" s="109" customFormat="1" ht="10.5" x14ac:dyDescent="0.25">
      <c r="B1054" s="472" t="s">
        <v>351</v>
      </c>
      <c r="C1054" s="141">
        <v>1.5</v>
      </c>
      <c r="D1054" s="110"/>
      <c r="E1054" s="88"/>
      <c r="F1054" s="102"/>
      <c r="G1054" s="95"/>
      <c r="H1054" s="113"/>
      <c r="I1054" s="484"/>
      <c r="J1054" s="123">
        <f t="shared" si="120"/>
        <v>0</v>
      </c>
      <c r="K1054" s="123">
        <f t="shared" si="121"/>
        <v>0</v>
      </c>
      <c r="N1054" s="81"/>
      <c r="O1054" s="81"/>
      <c r="P1054" s="81"/>
      <c r="Q1054" s="81"/>
      <c r="R1054" s="81"/>
      <c r="S1054" s="81"/>
      <c r="T1054" s="81"/>
      <c r="Y1054" s="81"/>
      <c r="Z1054" s="81"/>
      <c r="AA1054" s="81"/>
      <c r="AB1054" s="81"/>
      <c r="AC1054" s="81"/>
    </row>
    <row r="1055" spans="1:29" ht="10.5" x14ac:dyDescent="0.25">
      <c r="B1055" s="470" t="s">
        <v>352</v>
      </c>
      <c r="C1055" s="316"/>
      <c r="D1055" s="137"/>
      <c r="E1055" s="316"/>
      <c r="F1055" s="102"/>
      <c r="G1055" s="317"/>
      <c r="H1055" s="120"/>
      <c r="I1055" s="108"/>
      <c r="J1055" s="317"/>
      <c r="K1055" s="317"/>
      <c r="L1055" s="81"/>
      <c r="M1055" s="81"/>
      <c r="N1055" s="81"/>
      <c r="O1055" s="81"/>
      <c r="P1055" s="81"/>
      <c r="Q1055" s="81"/>
      <c r="R1055" s="81"/>
      <c r="S1055" s="81"/>
      <c r="T1055" s="81"/>
      <c r="U1055" s="81"/>
      <c r="V1055" s="81"/>
      <c r="W1055" s="81"/>
      <c r="Y1055" s="155"/>
      <c r="Z1055" s="155"/>
      <c r="AA1055" s="155"/>
      <c r="AB1055" s="155"/>
    </row>
    <row r="1056" spans="1:29" ht="15" customHeight="1" x14ac:dyDescent="0.25">
      <c r="B1056" s="473" t="s">
        <v>460</v>
      </c>
      <c r="C1056" s="460">
        <v>0.2</v>
      </c>
      <c r="D1056" s="137"/>
      <c r="E1056" s="88"/>
      <c r="F1056" s="102"/>
      <c r="G1056" s="95"/>
      <c r="H1056" s="120"/>
      <c r="I1056" s="108"/>
      <c r="J1056" s="123">
        <f>C1056*E1056</f>
        <v>0</v>
      </c>
      <c r="K1056" s="123">
        <f>C1056*G1056</f>
        <v>0</v>
      </c>
      <c r="L1056" s="81"/>
      <c r="M1056" s="81"/>
      <c r="N1056" s="81"/>
      <c r="O1056" s="81"/>
      <c r="P1056" s="81"/>
      <c r="Q1056" s="81"/>
      <c r="R1056" s="81"/>
      <c r="S1056" s="81"/>
      <c r="T1056" s="81"/>
      <c r="U1056" s="81"/>
      <c r="V1056" s="81"/>
      <c r="W1056" s="81"/>
      <c r="Y1056" s="155"/>
      <c r="Z1056" s="155"/>
      <c r="AA1056" s="155"/>
      <c r="AB1056" s="155"/>
      <c r="AC1056" s="155"/>
    </row>
    <row r="1057" spans="1:29" ht="10.5" x14ac:dyDescent="0.25">
      <c r="B1057" s="473" t="s">
        <v>461</v>
      </c>
      <c r="C1057" s="460">
        <v>0.5</v>
      </c>
      <c r="D1057" s="137"/>
      <c r="E1057" s="88"/>
      <c r="F1057" s="102"/>
      <c r="G1057" s="95"/>
      <c r="H1057" s="120"/>
      <c r="I1057" s="108"/>
      <c r="J1057" s="123">
        <f>C1057*E1057</f>
        <v>0</v>
      </c>
      <c r="K1057" s="123">
        <f>C1057*G1057</f>
        <v>0</v>
      </c>
      <c r="L1057" s="81"/>
      <c r="M1057" s="81"/>
      <c r="N1057" s="81"/>
      <c r="O1057" s="81"/>
      <c r="P1057" s="81"/>
      <c r="Q1057" s="81"/>
      <c r="R1057" s="81"/>
      <c r="S1057" s="81"/>
      <c r="T1057" s="81"/>
      <c r="U1057" s="81"/>
      <c r="V1057" s="81"/>
      <c r="W1057" s="81"/>
      <c r="AC1057" s="155"/>
    </row>
    <row r="1058" spans="1:29" ht="10.5" x14ac:dyDescent="0.25">
      <c r="B1058" s="473" t="s">
        <v>462</v>
      </c>
      <c r="C1058" s="460">
        <v>1.5</v>
      </c>
      <c r="D1058" s="137"/>
      <c r="E1058" s="88"/>
      <c r="F1058" s="102"/>
      <c r="G1058" s="95"/>
      <c r="H1058" s="120"/>
      <c r="I1058" s="108"/>
      <c r="J1058" s="123">
        <f>C1058*E1058</f>
        <v>0</v>
      </c>
      <c r="K1058" s="123">
        <f>C1058*G1058</f>
        <v>0</v>
      </c>
      <c r="L1058" s="81"/>
      <c r="M1058" s="81"/>
      <c r="N1058" s="81"/>
      <c r="O1058" s="81"/>
      <c r="P1058" s="81"/>
      <c r="Q1058" s="81"/>
      <c r="R1058" s="81"/>
      <c r="S1058" s="81"/>
      <c r="T1058" s="81"/>
      <c r="U1058" s="81"/>
      <c r="V1058" s="81"/>
      <c r="W1058" s="81"/>
    </row>
    <row r="1059" spans="1:29" ht="9.9" customHeight="1" x14ac:dyDescent="0.25">
      <c r="B1059" s="124"/>
      <c r="C1059" s="125"/>
      <c r="D1059" s="126"/>
      <c r="E1059" s="127"/>
      <c r="F1059" s="102"/>
      <c r="G1059" s="125"/>
      <c r="H1059" s="102"/>
      <c r="I1059" s="108"/>
      <c r="J1059" s="101"/>
      <c r="K1059" s="101"/>
      <c r="L1059" s="81"/>
      <c r="M1059" s="81"/>
      <c r="N1059" s="155"/>
      <c r="O1059" s="155"/>
      <c r="P1059" s="155"/>
      <c r="Q1059" s="155"/>
      <c r="R1059" s="155"/>
      <c r="S1059" s="155"/>
      <c r="T1059" s="155"/>
      <c r="U1059" s="81"/>
      <c r="V1059" s="81"/>
      <c r="W1059" s="81"/>
      <c r="Y1059" s="82"/>
      <c r="Z1059" s="82"/>
      <c r="AA1059" s="82"/>
      <c r="AB1059" s="82"/>
    </row>
    <row r="1060" spans="1:29" s="155" customFormat="1" ht="10.5" x14ac:dyDescent="0.25">
      <c r="B1060" s="129" t="s">
        <v>349</v>
      </c>
      <c r="C1060" s="130" t="s">
        <v>53</v>
      </c>
      <c r="D1060" s="131"/>
      <c r="E1060" s="85">
        <f>SUM(J1052:J1054,J1056:J1058)</f>
        <v>0</v>
      </c>
      <c r="F1060" s="131"/>
      <c r="G1060" s="91"/>
      <c r="H1060" s="131"/>
      <c r="I1060" s="158"/>
      <c r="J1060" s="91"/>
      <c r="K1060" s="91"/>
      <c r="Y1060" s="82"/>
      <c r="Z1060" s="82"/>
      <c r="AA1060" s="82"/>
      <c r="AB1060" s="82"/>
      <c r="AC1060" s="82"/>
    </row>
    <row r="1061" spans="1:29" s="155" customFormat="1" ht="10.5" x14ac:dyDescent="0.25">
      <c r="B1061" s="129" t="s">
        <v>350</v>
      </c>
      <c r="C1061" s="130" t="s">
        <v>54</v>
      </c>
      <c r="D1061" s="131"/>
      <c r="E1061" s="85">
        <f>SUM(K1052:K1054,K1056:K1058)</f>
        <v>0</v>
      </c>
      <c r="F1061" s="131"/>
      <c r="G1061" s="91"/>
      <c r="H1061" s="131"/>
      <c r="I1061" s="158"/>
      <c r="J1061" s="91"/>
      <c r="K1061" s="91"/>
      <c r="N1061" s="81"/>
      <c r="O1061" s="81"/>
      <c r="P1061" s="81"/>
      <c r="Q1061" s="81"/>
      <c r="R1061" s="81"/>
      <c r="S1061" s="81"/>
      <c r="T1061" s="81"/>
      <c r="Y1061" s="82"/>
      <c r="Z1061" s="82"/>
      <c r="AA1061" s="82"/>
      <c r="AB1061" s="82"/>
      <c r="AC1061" s="82"/>
    </row>
    <row r="1062" spans="1:29" ht="15" customHeight="1" x14ac:dyDescent="0.25">
      <c r="J1062" s="135"/>
      <c r="K1062" s="135"/>
      <c r="P1062" s="408"/>
      <c r="Q1062" s="81"/>
      <c r="R1062" s="82"/>
      <c r="S1062" s="82"/>
      <c r="T1062" s="82"/>
      <c r="U1062" s="82"/>
      <c r="V1062" s="82"/>
      <c r="W1062" s="82"/>
      <c r="X1062" s="82"/>
      <c r="Y1062" s="82"/>
      <c r="Z1062" s="82"/>
      <c r="AA1062" s="82"/>
      <c r="AB1062" s="82"/>
      <c r="AC1062" s="82"/>
    </row>
    <row r="1063" spans="1:29" ht="15" customHeight="1" x14ac:dyDescent="0.25">
      <c r="J1063" s="135"/>
      <c r="K1063" s="135"/>
      <c r="P1063" s="408"/>
      <c r="Q1063" s="81"/>
      <c r="R1063" s="82"/>
      <c r="S1063" s="82"/>
      <c r="T1063" s="82"/>
      <c r="U1063" s="82"/>
      <c r="V1063" s="82"/>
      <c r="W1063" s="82"/>
      <c r="X1063" s="82"/>
      <c r="AC1063" s="82"/>
    </row>
    <row r="1064" spans="1:29" s="82" customFormat="1" ht="15" customHeight="1" x14ac:dyDescent="0.25">
      <c r="A1064" s="81"/>
      <c r="B1064" s="412" t="s">
        <v>616</v>
      </c>
      <c r="C1064" s="101"/>
      <c r="D1064" s="102"/>
      <c r="E1064" s="103"/>
      <c r="F1064" s="102"/>
      <c r="G1064" s="101"/>
      <c r="H1064" s="102"/>
      <c r="I1064" s="281"/>
      <c r="J1064" s="281"/>
      <c r="K1064" s="104"/>
      <c r="L1064" s="104"/>
      <c r="M1064" s="104"/>
      <c r="N1064" s="104"/>
      <c r="O1064" s="104"/>
      <c r="P1064" s="104"/>
      <c r="Y1064" s="81"/>
      <c r="Z1064" s="81"/>
      <c r="AA1064" s="81"/>
      <c r="AB1064" s="81"/>
      <c r="AC1064" s="81"/>
    </row>
    <row r="1065" spans="1:29" s="82" customFormat="1" ht="10.5" x14ac:dyDescent="0.25">
      <c r="A1065" s="81"/>
      <c r="B1065" s="100"/>
      <c r="C1065" s="101"/>
      <c r="D1065" s="102"/>
      <c r="E1065" s="103"/>
      <c r="F1065" s="102"/>
      <c r="G1065" s="101"/>
      <c r="H1065" s="102"/>
      <c r="I1065" s="152"/>
      <c r="J1065" s="152"/>
      <c r="K1065" s="152"/>
      <c r="Y1065" s="81"/>
      <c r="Z1065" s="81"/>
      <c r="AA1065" s="81"/>
      <c r="AB1065" s="81"/>
      <c r="AC1065" s="81"/>
    </row>
    <row r="1066" spans="1:29" s="82" customFormat="1" ht="21" x14ac:dyDescent="0.35">
      <c r="A1066" s="81"/>
      <c r="B1066" s="213" t="s">
        <v>45</v>
      </c>
      <c r="C1066" s="268" t="s">
        <v>2</v>
      </c>
      <c r="D1066" s="215"/>
      <c r="E1066" s="719"/>
      <c r="F1066" s="719"/>
      <c r="G1066" s="277"/>
      <c r="Y1066" s="81"/>
      <c r="Z1066" s="81"/>
      <c r="AA1066" s="81"/>
      <c r="AB1066" s="81"/>
      <c r="AC1066" s="81"/>
    </row>
    <row r="1067" spans="1:29" s="82" customFormat="1" ht="10.5" x14ac:dyDescent="0.35">
      <c r="A1067" s="81"/>
      <c r="B1067" s="217" t="s">
        <v>539</v>
      </c>
      <c r="C1067" s="525" t="s">
        <v>540</v>
      </c>
      <c r="D1067" s="215"/>
      <c r="E1067" s="721"/>
      <c r="F1067" s="721"/>
      <c r="G1067" s="278"/>
      <c r="I1067" s="81"/>
      <c r="J1067" s="81"/>
      <c r="K1067" s="81"/>
      <c r="L1067" s="81"/>
      <c r="M1067" s="81"/>
      <c r="N1067" s="81"/>
      <c r="O1067" s="81"/>
      <c r="Y1067" s="109"/>
      <c r="Z1067" s="109"/>
      <c r="AA1067" s="109"/>
      <c r="AB1067" s="109"/>
      <c r="AC1067" s="81"/>
    </row>
    <row r="1068" spans="1:29" ht="10.5" x14ac:dyDescent="0.25">
      <c r="B1068" s="106" t="s">
        <v>375</v>
      </c>
      <c r="C1068" s="96">
        <f>'Individu Form 2D ATMR Kredit'!H189</f>
        <v>0</v>
      </c>
      <c r="D1068" s="102"/>
      <c r="E1068" s="722"/>
      <c r="F1068" s="722"/>
      <c r="G1068" s="179"/>
      <c r="L1068" s="81"/>
      <c r="M1068" s="81"/>
      <c r="N1068" s="81"/>
      <c r="O1068" s="81"/>
      <c r="P1068" s="81"/>
      <c r="Q1068" s="81"/>
      <c r="R1068" s="81"/>
      <c r="S1068" s="81"/>
      <c r="T1068" s="81"/>
      <c r="U1068" s="81"/>
      <c r="V1068" s="81"/>
      <c r="W1068" s="81"/>
      <c r="Y1068" s="109"/>
      <c r="Z1068" s="109"/>
      <c r="AA1068" s="109"/>
      <c r="AB1068" s="109"/>
      <c r="AC1068" s="109"/>
    </row>
    <row r="1069" spans="1:29" ht="10.5" x14ac:dyDescent="0.25">
      <c r="B1069" s="106" t="s">
        <v>376</v>
      </c>
      <c r="C1069" s="96">
        <f>'Individu Form 2D ATMR Kredit'!H208</f>
        <v>0</v>
      </c>
      <c r="D1069" s="102"/>
      <c r="E1069" s="722"/>
      <c r="F1069" s="722"/>
      <c r="G1069" s="179"/>
      <c r="L1069" s="81"/>
      <c r="M1069" s="81"/>
      <c r="N1069" s="81"/>
      <c r="O1069" s="81"/>
      <c r="P1069" s="81"/>
      <c r="Q1069" s="81"/>
      <c r="R1069" s="81"/>
      <c r="S1069" s="81"/>
      <c r="T1069" s="81"/>
      <c r="U1069" s="81"/>
      <c r="V1069" s="81"/>
      <c r="W1069" s="81"/>
      <c r="Y1069" s="109"/>
      <c r="Z1069" s="109"/>
      <c r="AA1069" s="109"/>
      <c r="AB1069" s="109"/>
      <c r="AC1069" s="109"/>
    </row>
    <row r="1070" spans="1:29" ht="10.5" x14ac:dyDescent="0.25">
      <c r="B1070" s="114" t="s">
        <v>52</v>
      </c>
      <c r="C1070" s="96">
        <f>SUM(C1068:C1069)</f>
        <v>0</v>
      </c>
      <c r="D1070" s="102"/>
      <c r="E1070" s="720"/>
      <c r="F1070" s="720"/>
      <c r="G1070" s="101"/>
      <c r="L1070" s="81"/>
      <c r="M1070" s="81"/>
      <c r="N1070" s="81"/>
      <c r="O1070" s="81"/>
      <c r="P1070" s="81"/>
      <c r="Q1070" s="81"/>
      <c r="R1070" s="81"/>
      <c r="S1070" s="81"/>
      <c r="T1070" s="81"/>
      <c r="U1070" s="81"/>
      <c r="V1070" s="81"/>
      <c r="W1070" s="81"/>
      <c r="Y1070" s="109"/>
      <c r="Z1070" s="109"/>
      <c r="AA1070" s="109"/>
      <c r="AB1070" s="109"/>
      <c r="AC1070" s="109"/>
    </row>
    <row r="1071" spans="1:29" ht="10.5" x14ac:dyDescent="0.25">
      <c r="B1071" s="100"/>
      <c r="C1071" s="101"/>
      <c r="D1071" s="102"/>
      <c r="E1071" s="103"/>
      <c r="F1071" s="102"/>
      <c r="G1071" s="101"/>
      <c r="H1071" s="102"/>
      <c r="I1071" s="108"/>
      <c r="J1071" s="101"/>
      <c r="K1071" s="101"/>
      <c r="L1071" s="81"/>
      <c r="M1071" s="81"/>
      <c r="N1071" s="109"/>
      <c r="O1071" s="109"/>
      <c r="P1071" s="109"/>
      <c r="Q1071" s="109"/>
      <c r="R1071" s="109"/>
      <c r="S1071" s="109"/>
      <c r="T1071" s="109"/>
      <c r="U1071" s="81"/>
      <c r="V1071" s="81"/>
      <c r="W1071" s="81"/>
      <c r="Y1071" s="109"/>
      <c r="Z1071" s="109"/>
      <c r="AA1071" s="109"/>
      <c r="AB1071" s="109"/>
      <c r="AC1071" s="109"/>
    </row>
    <row r="1072" spans="1:29" s="109" customFormat="1" ht="15" customHeight="1" x14ac:dyDescent="0.25">
      <c r="B1072" s="708" t="s">
        <v>345</v>
      </c>
      <c r="C1072" s="705" t="s">
        <v>346</v>
      </c>
      <c r="D1072" s="110"/>
      <c r="E1072" s="705" t="s">
        <v>2</v>
      </c>
      <c r="F1072" s="111"/>
      <c r="G1072" s="705" t="s">
        <v>363</v>
      </c>
      <c r="H1072" s="112"/>
      <c r="I1072" s="281"/>
      <c r="J1072" s="705" t="s">
        <v>347</v>
      </c>
      <c r="K1072" s="705" t="s">
        <v>348</v>
      </c>
    </row>
    <row r="1073" spans="2:29" s="109" customFormat="1" ht="16.5" customHeight="1" x14ac:dyDescent="0.25">
      <c r="B1073" s="709"/>
      <c r="C1073" s="706"/>
      <c r="D1073" s="110"/>
      <c r="E1073" s="706"/>
      <c r="F1073" s="111"/>
      <c r="G1073" s="706"/>
      <c r="H1073" s="113"/>
      <c r="I1073" s="281"/>
      <c r="J1073" s="706"/>
      <c r="K1073" s="706"/>
    </row>
    <row r="1074" spans="2:29" s="109" customFormat="1" ht="15" customHeight="1" x14ac:dyDescent="0.25">
      <c r="B1074" s="115" t="s">
        <v>541</v>
      </c>
      <c r="C1074" s="116" t="s">
        <v>542</v>
      </c>
      <c r="D1074" s="110"/>
      <c r="E1074" s="116" t="s">
        <v>544</v>
      </c>
      <c r="F1074" s="111"/>
      <c r="G1074" s="116" t="s">
        <v>545</v>
      </c>
      <c r="H1074" s="113"/>
      <c r="I1074" s="281"/>
      <c r="J1074" s="116" t="s">
        <v>546</v>
      </c>
      <c r="K1074" s="116" t="s">
        <v>547</v>
      </c>
      <c r="N1074" s="81"/>
      <c r="O1074" s="81"/>
      <c r="P1074" s="81"/>
      <c r="Q1074" s="81"/>
      <c r="R1074" s="81"/>
      <c r="S1074" s="81"/>
      <c r="T1074" s="81"/>
    </row>
    <row r="1075" spans="2:29" s="109" customFormat="1" ht="15" customHeight="1" x14ac:dyDescent="0.25">
      <c r="B1075" s="470" t="s">
        <v>459</v>
      </c>
      <c r="C1075" s="316"/>
      <c r="D1075" s="137"/>
      <c r="E1075" s="316"/>
      <c r="F1075" s="102"/>
      <c r="G1075" s="317"/>
      <c r="H1075" s="120"/>
      <c r="I1075" s="108"/>
      <c r="J1075" s="317"/>
      <c r="K1075" s="317"/>
      <c r="N1075" s="81"/>
      <c r="O1075" s="81"/>
      <c r="P1075" s="81"/>
      <c r="Q1075" s="81"/>
      <c r="R1075" s="81"/>
      <c r="S1075" s="81"/>
      <c r="T1075" s="81"/>
      <c r="Y1075" s="81"/>
      <c r="Z1075" s="81"/>
      <c r="AA1075" s="81"/>
      <c r="AB1075" s="81"/>
    </row>
    <row r="1076" spans="2:29" s="109" customFormat="1" ht="15" customHeight="1" x14ac:dyDescent="0.25">
      <c r="B1076" s="472" t="s">
        <v>368</v>
      </c>
      <c r="C1076" s="119">
        <v>0.2</v>
      </c>
      <c r="D1076" s="110"/>
      <c r="E1076" s="88"/>
      <c r="F1076" s="102"/>
      <c r="G1076" s="95"/>
      <c r="H1076" s="113"/>
      <c r="I1076" s="484"/>
      <c r="J1076" s="123">
        <f t="shared" ref="J1076:J1079" si="122">C1076*E1076</f>
        <v>0</v>
      </c>
      <c r="K1076" s="123">
        <f>D1076*F1076</f>
        <v>0</v>
      </c>
      <c r="N1076" s="81"/>
      <c r="O1076" s="81"/>
      <c r="P1076" s="81"/>
      <c r="Q1076" s="81"/>
      <c r="R1076" s="81"/>
      <c r="S1076" s="81"/>
      <c r="T1076" s="81"/>
      <c r="Y1076" s="81"/>
      <c r="Z1076" s="81"/>
      <c r="AA1076" s="81"/>
      <c r="AB1076" s="81"/>
      <c r="AC1076" s="81"/>
    </row>
    <row r="1077" spans="2:29" s="109" customFormat="1" ht="15" customHeight="1" x14ac:dyDescent="0.25">
      <c r="B1077" s="472" t="s">
        <v>441</v>
      </c>
      <c r="C1077" s="119">
        <v>0.3</v>
      </c>
      <c r="D1077" s="110"/>
      <c r="E1077" s="88"/>
      <c r="F1077" s="102"/>
      <c r="G1077" s="95"/>
      <c r="H1077" s="113"/>
      <c r="I1077" s="484"/>
      <c r="J1077" s="123">
        <f t="shared" si="122"/>
        <v>0</v>
      </c>
      <c r="K1077" s="123">
        <f>D1077*F1077</f>
        <v>0</v>
      </c>
      <c r="N1077" s="81"/>
      <c r="O1077" s="81"/>
      <c r="P1077" s="81"/>
      <c r="Q1077" s="81"/>
      <c r="R1077" s="81"/>
      <c r="S1077" s="81"/>
      <c r="T1077" s="81"/>
      <c r="Y1077" s="81"/>
      <c r="Z1077" s="81"/>
      <c r="AA1077" s="81"/>
      <c r="AB1077" s="81"/>
      <c r="AC1077" s="81"/>
    </row>
    <row r="1078" spans="2:29" s="109" customFormat="1" ht="15" customHeight="1" x14ac:dyDescent="0.25">
      <c r="B1078" s="472" t="s">
        <v>370</v>
      </c>
      <c r="C1078" s="138">
        <v>0.5</v>
      </c>
      <c r="D1078" s="110"/>
      <c r="E1078" s="88"/>
      <c r="F1078" s="102"/>
      <c r="G1078" s="95"/>
      <c r="H1078" s="113"/>
      <c r="I1078" s="484"/>
      <c r="J1078" s="123">
        <f t="shared" si="122"/>
        <v>0</v>
      </c>
      <c r="K1078" s="123">
        <f>D1078*F1078</f>
        <v>0</v>
      </c>
      <c r="N1078" s="81"/>
      <c r="O1078" s="81"/>
      <c r="P1078" s="81"/>
      <c r="Q1078" s="81"/>
      <c r="R1078" s="81"/>
      <c r="S1078" s="81"/>
      <c r="T1078" s="81"/>
      <c r="Y1078" s="81"/>
      <c r="Z1078" s="81"/>
      <c r="AA1078" s="81"/>
      <c r="AB1078" s="81"/>
      <c r="AC1078" s="81"/>
    </row>
    <row r="1079" spans="2:29" s="109" customFormat="1" ht="15" customHeight="1" x14ac:dyDescent="0.25">
      <c r="B1079" s="472" t="s">
        <v>371</v>
      </c>
      <c r="C1079" s="141">
        <v>1</v>
      </c>
      <c r="D1079" s="110"/>
      <c r="E1079" s="88"/>
      <c r="F1079" s="102"/>
      <c r="G1079" s="95"/>
      <c r="H1079" s="113"/>
      <c r="I1079" s="484"/>
      <c r="J1079" s="123">
        <f t="shared" si="122"/>
        <v>0</v>
      </c>
      <c r="K1079" s="123">
        <f>D1079*F1079</f>
        <v>0</v>
      </c>
      <c r="N1079" s="81"/>
      <c r="O1079" s="81"/>
      <c r="P1079" s="81"/>
      <c r="Q1079" s="81"/>
      <c r="R1079" s="81"/>
      <c r="S1079" s="81"/>
      <c r="T1079" s="81"/>
      <c r="Y1079" s="81"/>
      <c r="Z1079" s="81"/>
      <c r="AA1079" s="81"/>
      <c r="AB1079" s="81"/>
      <c r="AC1079" s="81"/>
    </row>
    <row r="1080" spans="2:29" ht="15" customHeight="1" x14ac:dyDescent="0.25">
      <c r="B1080" s="472" t="s">
        <v>351</v>
      </c>
      <c r="C1080" s="141">
        <v>1.5</v>
      </c>
      <c r="D1080" s="137"/>
      <c r="E1080" s="88"/>
      <c r="F1080" s="102"/>
      <c r="G1080" s="95"/>
      <c r="H1080" s="120"/>
      <c r="I1080" s="108"/>
      <c r="J1080" s="123">
        <f>C1080*E1080</f>
        <v>0</v>
      </c>
      <c r="K1080" s="123">
        <f>C1080*G1080</f>
        <v>0</v>
      </c>
      <c r="L1080" s="81"/>
      <c r="M1080" s="81"/>
      <c r="N1080" s="81"/>
      <c r="O1080" s="81"/>
      <c r="P1080" s="81"/>
      <c r="Q1080" s="81"/>
      <c r="R1080" s="81"/>
      <c r="S1080" s="81"/>
      <c r="T1080" s="81"/>
      <c r="U1080" s="81"/>
      <c r="V1080" s="81"/>
      <c r="W1080" s="81"/>
      <c r="Y1080" s="155"/>
    </row>
    <row r="1081" spans="2:29" ht="15" customHeight="1" x14ac:dyDescent="0.25">
      <c r="B1081" s="470" t="s">
        <v>352</v>
      </c>
      <c r="C1081" s="316"/>
      <c r="D1081" s="137"/>
      <c r="E1081" s="316"/>
      <c r="F1081" s="102"/>
      <c r="G1081" s="317"/>
      <c r="H1081" s="120"/>
      <c r="I1081" s="108"/>
      <c r="J1081" s="317"/>
      <c r="K1081" s="317"/>
      <c r="L1081" s="81"/>
      <c r="M1081" s="81"/>
      <c r="N1081" s="81"/>
      <c r="O1081" s="81"/>
      <c r="P1081" s="81"/>
      <c r="Q1081" s="81"/>
      <c r="R1081" s="81"/>
      <c r="S1081" s="81"/>
      <c r="T1081" s="81"/>
      <c r="U1081" s="81"/>
      <c r="V1081" s="81"/>
      <c r="W1081" s="81"/>
      <c r="Y1081" s="155"/>
      <c r="Z1081" s="155"/>
      <c r="AA1081" s="155"/>
      <c r="AB1081" s="155"/>
    </row>
    <row r="1082" spans="2:29" ht="15" customHeight="1" x14ac:dyDescent="0.25">
      <c r="B1082" s="473" t="s">
        <v>460</v>
      </c>
      <c r="C1082" s="463">
        <v>0.4</v>
      </c>
      <c r="D1082" s="137"/>
      <c r="E1082" s="88"/>
      <c r="F1082" s="102"/>
      <c r="G1082" s="95"/>
      <c r="H1082" s="120"/>
      <c r="I1082" s="108"/>
      <c r="J1082" s="123">
        <f>C1082*E1082</f>
        <v>0</v>
      </c>
      <c r="K1082" s="123">
        <f>C1082*G1082</f>
        <v>0</v>
      </c>
      <c r="L1082" s="606"/>
      <c r="M1082" s="606"/>
      <c r="N1082" s="81"/>
      <c r="O1082" s="81"/>
      <c r="P1082" s="81"/>
      <c r="Q1082" s="81"/>
      <c r="R1082" s="81"/>
      <c r="S1082" s="81"/>
      <c r="T1082" s="81"/>
      <c r="U1082" s="81"/>
      <c r="V1082" s="81"/>
      <c r="W1082" s="81"/>
      <c r="Y1082" s="155"/>
      <c r="Z1082" s="155"/>
      <c r="AA1082" s="155"/>
      <c r="AB1082" s="155"/>
      <c r="AC1082" s="155"/>
    </row>
    <row r="1083" spans="2:29" ht="15" customHeight="1" x14ac:dyDescent="0.25">
      <c r="B1083" s="473" t="s">
        <v>461</v>
      </c>
      <c r="C1083" s="463">
        <v>0.75</v>
      </c>
      <c r="D1083" s="137"/>
      <c r="E1083" s="88"/>
      <c r="F1083" s="102"/>
      <c r="G1083" s="95"/>
      <c r="H1083" s="120"/>
      <c r="I1083" s="108"/>
      <c r="J1083" s="123">
        <f>C1083*E1083</f>
        <v>0</v>
      </c>
      <c r="K1083" s="123">
        <f>C1083*G1083</f>
        <v>0</v>
      </c>
      <c r="L1083" s="606"/>
      <c r="M1083" s="606"/>
      <c r="N1083" s="81"/>
      <c r="O1083" s="81"/>
      <c r="P1083" s="81"/>
      <c r="Q1083" s="81"/>
      <c r="R1083" s="81"/>
      <c r="S1083" s="81"/>
      <c r="T1083" s="81"/>
      <c r="U1083" s="81"/>
      <c r="V1083" s="81"/>
      <c r="W1083" s="81"/>
      <c r="Y1083" s="155"/>
      <c r="Z1083" s="155"/>
      <c r="AA1083" s="155"/>
      <c r="AB1083" s="155"/>
      <c r="AC1083" s="155"/>
    </row>
    <row r="1084" spans="2:29" ht="15" customHeight="1" x14ac:dyDescent="0.25">
      <c r="B1084" s="473" t="s">
        <v>462</v>
      </c>
      <c r="C1084" s="463">
        <v>1.5</v>
      </c>
      <c r="D1084" s="137"/>
      <c r="E1084" s="88"/>
      <c r="F1084" s="102"/>
      <c r="G1084" s="95"/>
      <c r="H1084" s="120"/>
      <c r="I1084" s="108"/>
      <c r="J1084" s="123">
        <f>C1084*E1084</f>
        <v>0</v>
      </c>
      <c r="K1084" s="123">
        <f>C1084*G1084</f>
        <v>0</v>
      </c>
      <c r="L1084" s="606"/>
      <c r="M1084" s="606"/>
      <c r="N1084" s="81"/>
      <c r="O1084" s="81"/>
      <c r="P1084" s="81"/>
      <c r="Q1084" s="81"/>
      <c r="R1084" s="81"/>
      <c r="S1084" s="81"/>
      <c r="T1084" s="81"/>
      <c r="U1084" s="81"/>
      <c r="V1084" s="81"/>
      <c r="W1084" s="81"/>
      <c r="Y1084" s="155"/>
      <c r="Z1084" s="155"/>
      <c r="AA1084" s="155"/>
      <c r="AB1084" s="155"/>
      <c r="AC1084" s="155"/>
    </row>
    <row r="1085" spans="2:29" ht="9.9" customHeight="1" x14ac:dyDescent="0.25">
      <c r="B1085" s="124"/>
      <c r="C1085" s="125"/>
      <c r="D1085" s="126"/>
      <c r="E1085" s="127"/>
      <c r="F1085" s="102"/>
      <c r="G1085" s="125"/>
      <c r="H1085" s="102"/>
      <c r="I1085" s="128"/>
      <c r="J1085" s="280"/>
      <c r="K1085" s="280"/>
      <c r="L1085" s="567"/>
      <c r="M1085" s="597"/>
      <c r="N1085" s="280"/>
      <c r="O1085" s="108"/>
      <c r="P1085" s="101"/>
      <c r="Q1085" s="101"/>
      <c r="R1085" s="81"/>
      <c r="S1085" s="81"/>
      <c r="T1085" s="155"/>
      <c r="U1085" s="155"/>
      <c r="V1085" s="155"/>
      <c r="W1085" s="155"/>
      <c r="X1085" s="155"/>
      <c r="Y1085" s="155"/>
      <c r="Z1085" s="155"/>
      <c r="AA1085" s="155"/>
      <c r="AB1085" s="155"/>
      <c r="AC1085" s="155"/>
    </row>
    <row r="1086" spans="2:29" s="155" customFormat="1" ht="15" customHeight="1" x14ac:dyDescent="0.25">
      <c r="B1086" s="129" t="s">
        <v>349</v>
      </c>
      <c r="C1086" s="130" t="s">
        <v>53</v>
      </c>
      <c r="D1086" s="131"/>
      <c r="E1086" s="85">
        <f>SUM(J1076:J1080,J1082:J1084)</f>
        <v>0</v>
      </c>
      <c r="F1086" s="131"/>
      <c r="G1086" s="91"/>
      <c r="H1086" s="131"/>
      <c r="I1086" s="156"/>
      <c r="J1086" s="157"/>
      <c r="K1086" s="157"/>
      <c r="L1086" s="157"/>
      <c r="M1086" s="157"/>
      <c r="N1086" s="157"/>
      <c r="O1086" s="158"/>
      <c r="P1086" s="91"/>
      <c r="Q1086" s="91"/>
    </row>
    <row r="1087" spans="2:29" s="155" customFormat="1" ht="15" customHeight="1" x14ac:dyDescent="0.25">
      <c r="B1087" s="129" t="s">
        <v>350</v>
      </c>
      <c r="C1087" s="130" t="s">
        <v>54</v>
      </c>
      <c r="D1087" s="131"/>
      <c r="E1087" s="85">
        <f>SUM(K1076:K1080,K1082:K1084)</f>
        <v>0</v>
      </c>
      <c r="F1087" s="131"/>
      <c r="G1087" s="91"/>
      <c r="H1087" s="131"/>
      <c r="I1087" s="156"/>
      <c r="J1087" s="157"/>
      <c r="K1087" s="157"/>
      <c r="L1087" s="157"/>
      <c r="M1087" s="157"/>
      <c r="N1087" s="157"/>
      <c r="O1087" s="158"/>
      <c r="P1087" s="91"/>
      <c r="Q1087" s="91"/>
    </row>
    <row r="1088" spans="2:29" s="155" customFormat="1" ht="15" customHeight="1" x14ac:dyDescent="0.25">
      <c r="B1088" s="147"/>
      <c r="C1088" s="148"/>
      <c r="D1088" s="131"/>
      <c r="E1088" s="149"/>
      <c r="F1088" s="131"/>
      <c r="G1088" s="91"/>
      <c r="H1088" s="131"/>
      <c r="I1088" s="156"/>
      <c r="J1088" s="157"/>
      <c r="K1088" s="157"/>
      <c r="L1088" s="157"/>
      <c r="M1088" s="157"/>
      <c r="N1088" s="157"/>
      <c r="O1088" s="158"/>
      <c r="P1088" s="91"/>
      <c r="Q1088" s="91"/>
    </row>
    <row r="1089" spans="2:17" s="155" customFormat="1" ht="15" customHeight="1" x14ac:dyDescent="0.25">
      <c r="B1089" s="147"/>
      <c r="C1089" s="148"/>
      <c r="D1089" s="131"/>
      <c r="E1089" s="149"/>
      <c r="F1089" s="131"/>
      <c r="G1089" s="91"/>
      <c r="H1089" s="131"/>
      <c r="I1089" s="156"/>
      <c r="J1089" s="157"/>
      <c r="K1089" s="157"/>
      <c r="L1089" s="157"/>
      <c r="M1089" s="157"/>
      <c r="N1089" s="157"/>
      <c r="O1089" s="158"/>
      <c r="P1089" s="91"/>
      <c r="Q1089" s="91"/>
    </row>
    <row r="1090" spans="2:17" s="155" customFormat="1" ht="15" customHeight="1" x14ac:dyDescent="0.25">
      <c r="B1090" s="412" t="s">
        <v>617</v>
      </c>
      <c r="C1090" s="101"/>
      <c r="D1090" s="102"/>
      <c r="E1090" s="103"/>
      <c r="F1090" s="102"/>
      <c r="G1090" s="101"/>
      <c r="H1090" s="102"/>
      <c r="I1090" s="484"/>
      <c r="J1090" s="484"/>
      <c r="K1090" s="104"/>
      <c r="L1090" s="104"/>
      <c r="M1090" s="104"/>
      <c r="N1090" s="157"/>
      <c r="O1090" s="158"/>
      <c r="P1090" s="91"/>
      <c r="Q1090" s="91"/>
    </row>
    <row r="1091" spans="2:17" s="155" customFormat="1" ht="15" customHeight="1" x14ac:dyDescent="0.25">
      <c r="B1091" s="100"/>
      <c r="C1091" s="101"/>
      <c r="D1091" s="102"/>
      <c r="E1091" s="103"/>
      <c r="F1091" s="102"/>
      <c r="G1091" s="101"/>
      <c r="H1091" s="102"/>
      <c r="I1091" s="152"/>
      <c r="J1091" s="152"/>
      <c r="K1091" s="152"/>
      <c r="L1091" s="152"/>
      <c r="M1091" s="152"/>
      <c r="N1091" s="157"/>
      <c r="O1091" s="158"/>
      <c r="P1091" s="91"/>
      <c r="Q1091" s="91"/>
    </row>
    <row r="1092" spans="2:17" s="155" customFormat="1" ht="15" customHeight="1" x14ac:dyDescent="0.25">
      <c r="B1092" s="213" t="s">
        <v>45</v>
      </c>
      <c r="C1092" s="268" t="s">
        <v>2</v>
      </c>
      <c r="D1092" s="215"/>
      <c r="E1092" s="719"/>
      <c r="F1092" s="719"/>
      <c r="G1092" s="485"/>
      <c r="H1092" s="82"/>
      <c r="I1092" s="82"/>
      <c r="J1092" s="82"/>
      <c r="K1092" s="82"/>
      <c r="L1092" s="82"/>
      <c r="M1092" s="82"/>
      <c r="N1092" s="157"/>
      <c r="O1092" s="158"/>
      <c r="P1092" s="91"/>
      <c r="Q1092" s="91"/>
    </row>
    <row r="1093" spans="2:17" s="155" customFormat="1" ht="15" customHeight="1" x14ac:dyDescent="0.25">
      <c r="B1093" s="217" t="s">
        <v>539</v>
      </c>
      <c r="C1093" s="525" t="s">
        <v>540</v>
      </c>
      <c r="D1093" s="215"/>
      <c r="E1093" s="721"/>
      <c r="F1093" s="721"/>
      <c r="G1093" s="486"/>
      <c r="H1093" s="82"/>
      <c r="I1093" s="81"/>
      <c r="J1093" s="81"/>
      <c r="K1093" s="81"/>
      <c r="L1093" s="81"/>
      <c r="M1093" s="81"/>
      <c r="N1093" s="157"/>
      <c r="O1093" s="158"/>
      <c r="P1093" s="91"/>
      <c r="Q1093" s="91"/>
    </row>
    <row r="1094" spans="2:17" s="155" customFormat="1" ht="15" customHeight="1" x14ac:dyDescent="0.25">
      <c r="B1094" s="106" t="s">
        <v>375</v>
      </c>
      <c r="C1094" s="92">
        <f>'Individu Form 2D ATMR Kredit'!H191</f>
        <v>0</v>
      </c>
      <c r="D1094" s="102"/>
      <c r="E1094" s="722"/>
      <c r="F1094" s="722"/>
      <c r="G1094" s="179"/>
      <c r="H1094" s="81"/>
      <c r="I1094" s="81"/>
      <c r="J1094" s="81"/>
      <c r="K1094" s="81"/>
      <c r="L1094" s="81"/>
      <c r="M1094" s="81"/>
      <c r="N1094" s="157"/>
      <c r="O1094" s="158"/>
      <c r="P1094" s="91"/>
      <c r="Q1094" s="91"/>
    </row>
    <row r="1095" spans="2:17" s="155" customFormat="1" ht="15" customHeight="1" x14ac:dyDescent="0.25">
      <c r="B1095" s="106" t="s">
        <v>376</v>
      </c>
      <c r="C1095" s="96">
        <f>'Individu Form 2D ATMR Kredit'!H210</f>
        <v>0</v>
      </c>
      <c r="D1095" s="102"/>
      <c r="E1095" s="722"/>
      <c r="F1095" s="722"/>
      <c r="G1095" s="179"/>
      <c r="H1095" s="81"/>
      <c r="I1095" s="81"/>
      <c r="J1095" s="81"/>
      <c r="K1095" s="81"/>
      <c r="L1095" s="81"/>
      <c r="M1095" s="81"/>
      <c r="N1095" s="157"/>
      <c r="O1095" s="158"/>
      <c r="P1095" s="91"/>
      <c r="Q1095" s="91"/>
    </row>
    <row r="1096" spans="2:17" s="155" customFormat="1" ht="15" customHeight="1" x14ac:dyDescent="0.25">
      <c r="B1096" s="114" t="s">
        <v>52</v>
      </c>
      <c r="C1096" s="96">
        <f>SUM(C1094:C1095)</f>
        <v>0</v>
      </c>
      <c r="D1096" s="102"/>
      <c r="E1096" s="720"/>
      <c r="F1096" s="720"/>
      <c r="G1096" s="101"/>
      <c r="H1096" s="81"/>
      <c r="I1096" s="81"/>
      <c r="J1096" s="81"/>
      <c r="K1096" s="81"/>
      <c r="L1096" s="81"/>
      <c r="M1096" s="81"/>
      <c r="N1096" s="157"/>
      <c r="O1096" s="158"/>
      <c r="P1096" s="91"/>
      <c r="Q1096" s="91"/>
    </row>
    <row r="1097" spans="2:17" s="155" customFormat="1" ht="15" customHeight="1" x14ac:dyDescent="0.25">
      <c r="B1097" s="100"/>
      <c r="C1097" s="101"/>
      <c r="D1097" s="102"/>
      <c r="E1097" s="103"/>
      <c r="F1097" s="102"/>
      <c r="G1097" s="101"/>
      <c r="H1097" s="102"/>
      <c r="I1097" s="108"/>
      <c r="J1097" s="101"/>
      <c r="K1097" s="101"/>
      <c r="L1097" s="157"/>
      <c r="M1097" s="157"/>
      <c r="N1097" s="158"/>
      <c r="O1097" s="91"/>
      <c r="P1097" s="91"/>
    </row>
    <row r="1098" spans="2:17" s="155" customFormat="1" ht="15" customHeight="1" x14ac:dyDescent="0.25">
      <c r="B1098" s="708" t="s">
        <v>345</v>
      </c>
      <c r="C1098" s="705" t="s">
        <v>346</v>
      </c>
      <c r="D1098" s="110"/>
      <c r="E1098" s="705" t="s">
        <v>2</v>
      </c>
      <c r="F1098" s="111"/>
      <c r="G1098" s="705" t="s">
        <v>363</v>
      </c>
      <c r="H1098" s="112"/>
      <c r="I1098" s="484"/>
      <c r="J1098" s="705" t="s">
        <v>347</v>
      </c>
      <c r="K1098" s="705" t="s">
        <v>348</v>
      </c>
      <c r="L1098" s="157"/>
      <c r="M1098" s="157"/>
      <c r="N1098" s="158"/>
      <c r="O1098" s="91"/>
      <c r="P1098" s="91"/>
    </row>
    <row r="1099" spans="2:17" s="155" customFormat="1" ht="15" customHeight="1" x14ac:dyDescent="0.25">
      <c r="B1099" s="709"/>
      <c r="C1099" s="706"/>
      <c r="D1099" s="110"/>
      <c r="E1099" s="706"/>
      <c r="F1099" s="111"/>
      <c r="G1099" s="706"/>
      <c r="H1099" s="113"/>
      <c r="I1099" s="484"/>
      <c r="J1099" s="706"/>
      <c r="K1099" s="706"/>
      <c r="L1099" s="157"/>
      <c r="M1099" s="157"/>
      <c r="N1099" s="158"/>
      <c r="O1099" s="91"/>
      <c r="P1099" s="91"/>
    </row>
    <row r="1100" spans="2:17" s="155" customFormat="1" ht="15" customHeight="1" x14ac:dyDescent="0.25">
      <c r="B1100" s="115" t="s">
        <v>541</v>
      </c>
      <c r="C1100" s="116" t="s">
        <v>542</v>
      </c>
      <c r="D1100" s="110"/>
      <c r="E1100" s="116" t="s">
        <v>544</v>
      </c>
      <c r="F1100" s="111"/>
      <c r="G1100" s="116" t="s">
        <v>545</v>
      </c>
      <c r="H1100" s="113"/>
      <c r="I1100" s="484"/>
      <c r="J1100" s="116" t="s">
        <v>546</v>
      </c>
      <c r="K1100" s="116" t="s">
        <v>547</v>
      </c>
      <c r="L1100" s="157"/>
      <c r="M1100" s="157"/>
      <c r="N1100" s="158"/>
      <c r="O1100" s="91"/>
      <c r="P1100" s="91"/>
    </row>
    <row r="1101" spans="2:17" s="155" customFormat="1" ht="15" customHeight="1" x14ac:dyDescent="0.25">
      <c r="B1101" s="470" t="s">
        <v>459</v>
      </c>
      <c r="C1101" s="316"/>
      <c r="D1101" s="137"/>
      <c r="E1101" s="316"/>
      <c r="F1101" s="102"/>
      <c r="G1101" s="317"/>
      <c r="H1101" s="113"/>
      <c r="I1101" s="520"/>
      <c r="J1101" s="317"/>
      <c r="K1101" s="317"/>
      <c r="L1101" s="157"/>
      <c r="M1101" s="157"/>
      <c r="N1101" s="158"/>
      <c r="O1101" s="91"/>
      <c r="P1101" s="91"/>
    </row>
    <row r="1102" spans="2:17" s="155" customFormat="1" ht="15" customHeight="1" x14ac:dyDescent="0.25">
      <c r="B1102" s="472" t="s">
        <v>373</v>
      </c>
      <c r="C1102" s="141">
        <v>0.2</v>
      </c>
      <c r="D1102" s="110"/>
      <c r="E1102" s="88"/>
      <c r="F1102" s="102"/>
      <c r="G1102" s="95"/>
      <c r="H1102" s="113"/>
      <c r="I1102" s="520"/>
      <c r="J1102" s="123">
        <f t="shared" ref="J1102:J1104" si="123">C1102*E1102</f>
        <v>0</v>
      </c>
      <c r="K1102" s="123">
        <f t="shared" ref="K1102:K1104" si="124">C1102*G1102</f>
        <v>0</v>
      </c>
      <c r="L1102" s="157"/>
      <c r="M1102" s="157"/>
      <c r="N1102" s="158"/>
      <c r="O1102" s="91"/>
      <c r="P1102" s="91"/>
    </row>
    <row r="1103" spans="2:17" s="155" customFormat="1" ht="15" customHeight="1" x14ac:dyDescent="0.25">
      <c r="B1103" s="472" t="s">
        <v>371</v>
      </c>
      <c r="C1103" s="141">
        <v>0.5</v>
      </c>
      <c r="D1103" s="110"/>
      <c r="E1103" s="88"/>
      <c r="F1103" s="102"/>
      <c r="G1103" s="95"/>
      <c r="H1103" s="113"/>
      <c r="I1103" s="520"/>
      <c r="J1103" s="123">
        <f t="shared" si="123"/>
        <v>0</v>
      </c>
      <c r="K1103" s="123">
        <f t="shared" si="124"/>
        <v>0</v>
      </c>
      <c r="L1103" s="157"/>
      <c r="M1103" s="157"/>
      <c r="N1103" s="158"/>
      <c r="O1103" s="91"/>
      <c r="P1103" s="91"/>
    </row>
    <row r="1104" spans="2:17" s="155" customFormat="1" ht="15" customHeight="1" x14ac:dyDescent="0.25">
      <c r="B1104" s="472" t="s">
        <v>351</v>
      </c>
      <c r="C1104" s="141">
        <v>1.5</v>
      </c>
      <c r="D1104" s="110"/>
      <c r="E1104" s="88"/>
      <c r="F1104" s="102"/>
      <c r="G1104" s="95"/>
      <c r="H1104" s="113"/>
      <c r="I1104" s="520"/>
      <c r="J1104" s="123">
        <f t="shared" si="123"/>
        <v>0</v>
      </c>
      <c r="K1104" s="123">
        <f t="shared" si="124"/>
        <v>0</v>
      </c>
      <c r="L1104" s="157"/>
      <c r="M1104" s="157"/>
      <c r="N1104" s="158"/>
      <c r="O1104" s="91"/>
      <c r="P1104" s="91"/>
    </row>
    <row r="1105" spans="2:19" s="155" customFormat="1" ht="15" customHeight="1" x14ac:dyDescent="0.25">
      <c r="B1105" s="470" t="s">
        <v>352</v>
      </c>
      <c r="C1105" s="316"/>
      <c r="D1105" s="137"/>
      <c r="E1105" s="316"/>
      <c r="F1105" s="102"/>
      <c r="G1105" s="317"/>
      <c r="H1105" s="120"/>
      <c r="I1105" s="108"/>
      <c r="J1105" s="317"/>
      <c r="K1105" s="317"/>
      <c r="L1105" s="157"/>
      <c r="M1105" s="157"/>
      <c r="N1105" s="158"/>
      <c r="O1105" s="91"/>
      <c r="P1105" s="91"/>
    </row>
    <row r="1106" spans="2:19" s="155" customFormat="1" ht="15" customHeight="1" x14ac:dyDescent="0.25">
      <c r="B1106" s="473" t="s">
        <v>460</v>
      </c>
      <c r="C1106" s="460">
        <v>0.2</v>
      </c>
      <c r="D1106" s="137"/>
      <c r="E1106" s="88"/>
      <c r="F1106" s="102"/>
      <c r="G1106" s="95"/>
      <c r="H1106" s="120"/>
      <c r="I1106" s="108"/>
      <c r="J1106" s="123">
        <f>C1106*E1106</f>
        <v>0</v>
      </c>
      <c r="K1106" s="123">
        <f>C1106*G1106</f>
        <v>0</v>
      </c>
      <c r="L1106" s="157"/>
      <c r="M1106" s="157"/>
      <c r="N1106" s="158"/>
      <c r="O1106" s="91"/>
      <c r="P1106" s="91"/>
    </row>
    <row r="1107" spans="2:19" s="155" customFormat="1" ht="15" customHeight="1" x14ac:dyDescent="0.25">
      <c r="B1107" s="473" t="s">
        <v>461</v>
      </c>
      <c r="C1107" s="460">
        <v>0.5</v>
      </c>
      <c r="D1107" s="137"/>
      <c r="E1107" s="88"/>
      <c r="F1107" s="102"/>
      <c r="G1107" s="95"/>
      <c r="H1107" s="120"/>
      <c r="I1107" s="108"/>
      <c r="J1107" s="123">
        <f>C1107*E1107</f>
        <v>0</v>
      </c>
      <c r="K1107" s="123">
        <f>C1107*G1107</f>
        <v>0</v>
      </c>
      <c r="L1107" s="157"/>
      <c r="M1107" s="157"/>
      <c r="N1107" s="158"/>
      <c r="O1107" s="91"/>
      <c r="P1107" s="91"/>
    </row>
    <row r="1108" spans="2:19" s="155" customFormat="1" ht="15" customHeight="1" x14ac:dyDescent="0.25">
      <c r="B1108" s="473" t="s">
        <v>462</v>
      </c>
      <c r="C1108" s="460">
        <v>1.5</v>
      </c>
      <c r="D1108" s="137"/>
      <c r="E1108" s="88"/>
      <c r="F1108" s="102"/>
      <c r="G1108" s="95"/>
      <c r="H1108" s="120"/>
      <c r="I1108" s="108"/>
      <c r="J1108" s="123">
        <f>C1108*E1108</f>
        <v>0</v>
      </c>
      <c r="K1108" s="123">
        <f>C1108*G1108</f>
        <v>0</v>
      </c>
      <c r="L1108" s="157"/>
      <c r="M1108" s="157"/>
      <c r="N1108" s="158"/>
      <c r="O1108" s="91"/>
      <c r="P1108" s="91"/>
    </row>
    <row r="1109" spans="2:19" s="155" customFormat="1" ht="15" customHeight="1" x14ac:dyDescent="0.25">
      <c r="B1109" s="124"/>
      <c r="C1109" s="125"/>
      <c r="D1109" s="126"/>
      <c r="E1109" s="127"/>
      <c r="F1109" s="102"/>
      <c r="G1109" s="125"/>
      <c r="H1109" s="102"/>
      <c r="I1109" s="108"/>
      <c r="J1109" s="108"/>
      <c r="K1109" s="108"/>
      <c r="L1109" s="101"/>
      <c r="M1109" s="101"/>
      <c r="N1109" s="101"/>
      <c r="O1109" s="157"/>
      <c r="P1109" s="158"/>
      <c r="Q1109" s="91"/>
      <c r="R1109" s="91"/>
      <c r="S1109" s="91"/>
    </row>
    <row r="1110" spans="2:19" s="155" customFormat="1" ht="15" customHeight="1" x14ac:dyDescent="0.25">
      <c r="B1110" s="129" t="s">
        <v>349</v>
      </c>
      <c r="C1110" s="130" t="s">
        <v>53</v>
      </c>
      <c r="D1110" s="131"/>
      <c r="E1110" s="85">
        <f>SUM(J1102:J1104,J1106:J1108)</f>
        <v>0</v>
      </c>
      <c r="F1110" s="131"/>
      <c r="G1110" s="91"/>
      <c r="H1110" s="131"/>
      <c r="I1110" s="158"/>
      <c r="J1110" s="158"/>
      <c r="K1110" s="158"/>
      <c r="L1110" s="91"/>
      <c r="M1110" s="91"/>
      <c r="N1110" s="91"/>
      <c r="O1110" s="157"/>
      <c r="P1110" s="158"/>
      <c r="Q1110" s="91"/>
      <c r="R1110" s="91"/>
      <c r="S1110" s="91"/>
    </row>
    <row r="1111" spans="2:19" s="155" customFormat="1" ht="15" customHeight="1" x14ac:dyDescent="0.25">
      <c r="B1111" s="129" t="s">
        <v>350</v>
      </c>
      <c r="C1111" s="130" t="s">
        <v>54</v>
      </c>
      <c r="D1111" s="131"/>
      <c r="E1111" s="85">
        <f>SUM(K1102:K1104,K1106:K1108)</f>
        <v>0</v>
      </c>
      <c r="F1111" s="131"/>
      <c r="G1111" s="91"/>
      <c r="H1111" s="131"/>
      <c r="I1111" s="158"/>
      <c r="J1111" s="158"/>
      <c r="K1111" s="158"/>
      <c r="L1111" s="91"/>
      <c r="M1111" s="91"/>
      <c r="N1111" s="91"/>
      <c r="O1111" s="157"/>
      <c r="P1111" s="158"/>
      <c r="Q1111" s="91"/>
      <c r="R1111" s="91"/>
      <c r="S1111" s="91"/>
    </row>
    <row r="1112" spans="2:19" s="155" customFormat="1" ht="15" customHeight="1" x14ac:dyDescent="0.25">
      <c r="B1112" s="81"/>
      <c r="C1112" s="135"/>
      <c r="D1112" s="81"/>
      <c r="E1112" s="81"/>
      <c r="F1112" s="81"/>
      <c r="G1112" s="135"/>
      <c r="H1112" s="81"/>
      <c r="I1112" s="81"/>
      <c r="J1112" s="81"/>
      <c r="K1112" s="81"/>
      <c r="L1112" s="135"/>
      <c r="M1112" s="135"/>
      <c r="N1112" s="135"/>
      <c r="O1112" s="157"/>
      <c r="P1112" s="158"/>
      <c r="Q1112" s="91"/>
      <c r="R1112" s="91"/>
      <c r="S1112" s="91"/>
    </row>
    <row r="1113" spans="2:19" s="155" customFormat="1" ht="15" customHeight="1" x14ac:dyDescent="0.25">
      <c r="B1113" s="81"/>
      <c r="C1113" s="135"/>
      <c r="D1113" s="81"/>
      <c r="E1113" s="81"/>
      <c r="F1113" s="81"/>
      <c r="G1113" s="135"/>
      <c r="H1113" s="81"/>
      <c r="I1113" s="81"/>
      <c r="J1113" s="81"/>
      <c r="K1113" s="81"/>
      <c r="L1113" s="135"/>
      <c r="M1113" s="135"/>
      <c r="N1113" s="135"/>
      <c r="O1113" s="157"/>
      <c r="P1113" s="158"/>
      <c r="Q1113" s="91"/>
      <c r="R1113" s="91"/>
      <c r="S1113" s="91"/>
    </row>
    <row r="1114" spans="2:19" s="155" customFormat="1" ht="15" customHeight="1" x14ac:dyDescent="0.25">
      <c r="B1114" s="412" t="s">
        <v>618</v>
      </c>
      <c r="C1114" s="101"/>
      <c r="D1114" s="102"/>
      <c r="E1114" s="103"/>
      <c r="F1114" s="102"/>
      <c r="G1114" s="101"/>
      <c r="H1114" s="102"/>
      <c r="I1114" s="484"/>
      <c r="J1114" s="562"/>
      <c r="K1114" s="562"/>
      <c r="L1114" s="104"/>
      <c r="M1114" s="104"/>
      <c r="N1114" s="104"/>
      <c r="O1114" s="157"/>
      <c r="P1114" s="158"/>
      <c r="Q1114" s="91"/>
      <c r="R1114" s="91"/>
      <c r="S1114" s="91"/>
    </row>
    <row r="1115" spans="2:19" s="155" customFormat="1" ht="15" customHeight="1" x14ac:dyDescent="0.25">
      <c r="B1115" s="100"/>
      <c r="C1115" s="101"/>
      <c r="D1115" s="102"/>
      <c r="E1115" s="103"/>
      <c r="F1115" s="102"/>
      <c r="G1115" s="101"/>
      <c r="H1115" s="102"/>
      <c r="I1115" s="152"/>
      <c r="J1115" s="152"/>
      <c r="K1115" s="152"/>
      <c r="L1115" s="152"/>
      <c r="M1115" s="152"/>
      <c r="N1115" s="152"/>
      <c r="O1115" s="157"/>
      <c r="P1115" s="158"/>
      <c r="Q1115" s="91"/>
      <c r="R1115" s="91"/>
      <c r="S1115" s="91"/>
    </row>
    <row r="1116" spans="2:19" s="155" customFormat="1" ht="15" customHeight="1" x14ac:dyDescent="0.25">
      <c r="B1116" s="213" t="s">
        <v>45</v>
      </c>
      <c r="C1116" s="268" t="s">
        <v>2</v>
      </c>
      <c r="D1116" s="215"/>
      <c r="E1116" s="719"/>
      <c r="F1116" s="719"/>
      <c r="G1116" s="485"/>
      <c r="H1116" s="82"/>
      <c r="I1116" s="82"/>
      <c r="J1116" s="82"/>
      <c r="K1116" s="82"/>
      <c r="L1116" s="82"/>
      <c r="M1116" s="82"/>
      <c r="N1116" s="82"/>
      <c r="O1116" s="157"/>
      <c r="P1116" s="158"/>
      <c r="Q1116" s="91"/>
      <c r="R1116" s="91"/>
      <c r="S1116" s="91"/>
    </row>
    <row r="1117" spans="2:19" s="155" customFormat="1" ht="15" customHeight="1" x14ac:dyDescent="0.25">
      <c r="B1117" s="217" t="s">
        <v>539</v>
      </c>
      <c r="C1117" s="525" t="s">
        <v>540</v>
      </c>
      <c r="D1117" s="215"/>
      <c r="E1117" s="721"/>
      <c r="F1117" s="721"/>
      <c r="G1117" s="486"/>
      <c r="H1117" s="82"/>
      <c r="I1117" s="81"/>
      <c r="J1117" s="81"/>
      <c r="K1117" s="81"/>
      <c r="L1117" s="81"/>
      <c r="M1117" s="81"/>
      <c r="N1117" s="81"/>
      <c r="O1117" s="157"/>
      <c r="P1117" s="158"/>
      <c r="Q1117" s="91"/>
      <c r="R1117" s="91"/>
      <c r="S1117" s="91"/>
    </row>
    <row r="1118" spans="2:19" s="155" customFormat="1" ht="15" customHeight="1" x14ac:dyDescent="0.25">
      <c r="B1118" s="106" t="s">
        <v>375</v>
      </c>
      <c r="C1118" s="96">
        <f>'Individu Form 2D ATMR Kredit'!H192</f>
        <v>0</v>
      </c>
      <c r="D1118" s="102"/>
      <c r="E1118" s="722"/>
      <c r="F1118" s="722"/>
      <c r="G1118" s="179"/>
      <c r="H1118" s="81"/>
      <c r="I1118" s="81"/>
      <c r="J1118" s="81"/>
      <c r="K1118" s="81"/>
      <c r="L1118" s="81"/>
      <c r="M1118" s="81"/>
      <c r="N1118" s="81"/>
      <c r="O1118" s="157"/>
      <c r="P1118" s="158"/>
      <c r="Q1118" s="91"/>
      <c r="R1118" s="91"/>
      <c r="S1118" s="91"/>
    </row>
    <row r="1119" spans="2:19" s="155" customFormat="1" ht="15" customHeight="1" x14ac:dyDescent="0.25">
      <c r="B1119" s="106" t="s">
        <v>376</v>
      </c>
      <c r="C1119" s="96">
        <f>'Individu Form 2D ATMR Kredit'!H211</f>
        <v>0</v>
      </c>
      <c r="D1119" s="102"/>
      <c r="E1119" s="722"/>
      <c r="F1119" s="722"/>
      <c r="G1119" s="179"/>
      <c r="H1119" s="81"/>
      <c r="I1119" s="81"/>
      <c r="J1119" s="81"/>
      <c r="K1119" s="81"/>
      <c r="L1119" s="81"/>
      <c r="M1119" s="81"/>
      <c r="N1119" s="81"/>
      <c r="O1119" s="157"/>
      <c r="P1119" s="158"/>
      <c r="Q1119" s="91"/>
      <c r="R1119" s="91"/>
      <c r="S1119" s="91"/>
    </row>
    <row r="1120" spans="2:19" s="155" customFormat="1" ht="15" customHeight="1" x14ac:dyDescent="0.25">
      <c r="B1120" s="114" t="s">
        <v>52</v>
      </c>
      <c r="C1120" s="96">
        <f>SUM(C1118:C1119)</f>
        <v>0</v>
      </c>
      <c r="D1120" s="102"/>
      <c r="E1120" s="720"/>
      <c r="F1120" s="720"/>
      <c r="G1120" s="101"/>
      <c r="H1120" s="81"/>
      <c r="I1120" s="81"/>
      <c r="J1120" s="81"/>
      <c r="K1120" s="81"/>
      <c r="L1120" s="81"/>
      <c r="M1120" s="81"/>
      <c r="N1120" s="81"/>
      <c r="O1120" s="157"/>
      <c r="P1120" s="158"/>
      <c r="Q1120" s="91"/>
      <c r="R1120" s="91"/>
      <c r="S1120" s="91"/>
    </row>
    <row r="1121" spans="2:29" s="155" customFormat="1" ht="15" customHeight="1" x14ac:dyDescent="0.25">
      <c r="B1121" s="100"/>
      <c r="C1121" s="101"/>
      <c r="D1121" s="102"/>
      <c r="E1121" s="103"/>
      <c r="F1121" s="102"/>
      <c r="G1121" s="101"/>
      <c r="H1121" s="102"/>
      <c r="I1121" s="108"/>
      <c r="J1121" s="108"/>
      <c r="K1121" s="108"/>
      <c r="L1121" s="101"/>
      <c r="M1121" s="101"/>
      <c r="N1121" s="101"/>
      <c r="O1121" s="157"/>
      <c r="P1121" s="158"/>
      <c r="Q1121" s="91"/>
      <c r="R1121" s="91"/>
      <c r="S1121" s="91"/>
    </row>
    <row r="1122" spans="2:29" s="155" customFormat="1" ht="15" customHeight="1" x14ac:dyDescent="0.25">
      <c r="B1122" s="708" t="s">
        <v>345</v>
      </c>
      <c r="C1122" s="705" t="s">
        <v>346</v>
      </c>
      <c r="D1122" s="110"/>
      <c r="E1122" s="705" t="s">
        <v>2</v>
      </c>
      <c r="F1122" s="111"/>
      <c r="G1122" s="705" t="s">
        <v>363</v>
      </c>
      <c r="H1122" s="112"/>
      <c r="I1122" s="484"/>
      <c r="J1122" s="705" t="s">
        <v>347</v>
      </c>
      <c r="K1122" s="705" t="s">
        <v>348</v>
      </c>
      <c r="L1122" s="157"/>
      <c r="M1122" s="157"/>
      <c r="N1122" s="158"/>
      <c r="O1122" s="91"/>
      <c r="P1122" s="91"/>
    </row>
    <row r="1123" spans="2:29" s="155" customFormat="1" ht="15" customHeight="1" x14ac:dyDescent="0.25">
      <c r="B1123" s="709"/>
      <c r="C1123" s="706"/>
      <c r="D1123" s="110"/>
      <c r="E1123" s="706"/>
      <c r="F1123" s="111"/>
      <c r="G1123" s="706"/>
      <c r="H1123" s="113"/>
      <c r="I1123" s="484"/>
      <c r="J1123" s="706"/>
      <c r="K1123" s="706"/>
      <c r="L1123" s="157"/>
      <c r="M1123" s="157"/>
      <c r="N1123" s="158"/>
      <c r="O1123" s="91"/>
      <c r="P1123" s="91"/>
    </row>
    <row r="1124" spans="2:29" s="155" customFormat="1" ht="15" customHeight="1" x14ac:dyDescent="0.25">
      <c r="B1124" s="115" t="s">
        <v>541</v>
      </c>
      <c r="C1124" s="116" t="s">
        <v>542</v>
      </c>
      <c r="D1124" s="110"/>
      <c r="E1124" s="116" t="s">
        <v>544</v>
      </c>
      <c r="F1124" s="111"/>
      <c r="G1124" s="116" t="s">
        <v>545</v>
      </c>
      <c r="H1124" s="113"/>
      <c r="I1124" s="484"/>
      <c r="J1124" s="116" t="s">
        <v>546</v>
      </c>
      <c r="K1124" s="116" t="s">
        <v>547</v>
      </c>
      <c r="L1124" s="157"/>
      <c r="M1124" s="157"/>
      <c r="N1124" s="158"/>
      <c r="O1124" s="91"/>
      <c r="P1124" s="91"/>
    </row>
    <row r="1125" spans="2:29" s="155" customFormat="1" ht="15" customHeight="1" x14ac:dyDescent="0.25">
      <c r="B1125" s="470" t="s">
        <v>459</v>
      </c>
      <c r="C1125" s="316"/>
      <c r="D1125" s="137"/>
      <c r="E1125" s="316"/>
      <c r="F1125" s="102"/>
      <c r="G1125" s="317"/>
      <c r="H1125" s="120"/>
      <c r="I1125" s="108"/>
      <c r="J1125" s="317"/>
      <c r="K1125" s="317"/>
      <c r="L1125" s="157"/>
      <c r="M1125" s="157"/>
      <c r="N1125" s="158"/>
      <c r="O1125" s="91"/>
      <c r="P1125" s="91"/>
    </row>
    <row r="1126" spans="2:29" s="155" customFormat="1" ht="15" customHeight="1" x14ac:dyDescent="0.25">
      <c r="B1126" s="472" t="s">
        <v>368</v>
      </c>
      <c r="C1126" s="119">
        <v>0.2</v>
      </c>
      <c r="D1126" s="110"/>
      <c r="E1126" s="88"/>
      <c r="F1126" s="102"/>
      <c r="G1126" s="95"/>
      <c r="H1126" s="113"/>
      <c r="I1126" s="520"/>
      <c r="J1126" s="123">
        <f t="shared" ref="J1126:J1129" si="125">C1126*E1126</f>
        <v>0</v>
      </c>
      <c r="K1126" s="123">
        <f>D1126*F1126</f>
        <v>0</v>
      </c>
      <c r="L1126" s="157"/>
      <c r="M1126" s="157"/>
      <c r="N1126" s="158"/>
      <c r="O1126" s="91"/>
      <c r="P1126" s="91"/>
    </row>
    <row r="1127" spans="2:29" s="155" customFormat="1" ht="15" customHeight="1" x14ac:dyDescent="0.25">
      <c r="B1127" s="472" t="s">
        <v>441</v>
      </c>
      <c r="C1127" s="119">
        <v>0.3</v>
      </c>
      <c r="D1127" s="110"/>
      <c r="E1127" s="88"/>
      <c r="F1127" s="102"/>
      <c r="G1127" s="95"/>
      <c r="H1127" s="113"/>
      <c r="I1127" s="520"/>
      <c r="J1127" s="123">
        <f t="shared" si="125"/>
        <v>0</v>
      </c>
      <c r="K1127" s="123">
        <f>D1127*F1127</f>
        <v>0</v>
      </c>
      <c r="L1127" s="157"/>
      <c r="M1127" s="157"/>
      <c r="N1127" s="158"/>
      <c r="O1127" s="91"/>
      <c r="P1127" s="91"/>
    </row>
    <row r="1128" spans="2:29" s="155" customFormat="1" ht="15" customHeight="1" x14ac:dyDescent="0.25">
      <c r="B1128" s="472" t="s">
        <v>370</v>
      </c>
      <c r="C1128" s="138">
        <v>0.5</v>
      </c>
      <c r="D1128" s="110"/>
      <c r="E1128" s="88"/>
      <c r="F1128" s="102"/>
      <c r="G1128" s="95"/>
      <c r="H1128" s="113"/>
      <c r="I1128" s="520"/>
      <c r="J1128" s="123">
        <f t="shared" si="125"/>
        <v>0</v>
      </c>
      <c r="K1128" s="123">
        <f>D1128*F1128</f>
        <v>0</v>
      </c>
      <c r="L1128" s="157"/>
      <c r="M1128" s="157"/>
      <c r="N1128" s="158"/>
      <c r="O1128" s="91"/>
      <c r="P1128" s="91"/>
    </row>
    <row r="1129" spans="2:29" s="155" customFormat="1" ht="15" customHeight="1" x14ac:dyDescent="0.25">
      <c r="B1129" s="472" t="s">
        <v>371</v>
      </c>
      <c r="C1129" s="141">
        <v>1</v>
      </c>
      <c r="D1129" s="110"/>
      <c r="E1129" s="88"/>
      <c r="F1129" s="102"/>
      <c r="G1129" s="95"/>
      <c r="H1129" s="113"/>
      <c r="I1129" s="520"/>
      <c r="J1129" s="123">
        <f t="shared" si="125"/>
        <v>0</v>
      </c>
      <c r="K1129" s="123">
        <f>D1129*F1129</f>
        <v>0</v>
      </c>
      <c r="L1129" s="157"/>
      <c r="M1129" s="157"/>
      <c r="N1129" s="158"/>
      <c r="O1129" s="91"/>
      <c r="P1129" s="91"/>
    </row>
    <row r="1130" spans="2:29" s="155" customFormat="1" ht="15" customHeight="1" x14ac:dyDescent="0.25">
      <c r="B1130" s="472" t="s">
        <v>351</v>
      </c>
      <c r="C1130" s="141">
        <v>1.5</v>
      </c>
      <c r="D1130" s="137"/>
      <c r="E1130" s="88"/>
      <c r="F1130" s="102"/>
      <c r="G1130" s="95"/>
      <c r="H1130" s="120"/>
      <c r="I1130" s="108"/>
      <c r="J1130" s="123">
        <f>C1130*E1130</f>
        <v>0</v>
      </c>
      <c r="K1130" s="123">
        <f>C1130*G1130</f>
        <v>0</v>
      </c>
      <c r="L1130" s="157"/>
      <c r="M1130" s="157"/>
      <c r="N1130" s="158"/>
      <c r="O1130" s="91"/>
      <c r="P1130" s="91"/>
    </row>
    <row r="1131" spans="2:29" s="155" customFormat="1" ht="15" customHeight="1" x14ac:dyDescent="0.25">
      <c r="B1131" s="470" t="s">
        <v>352</v>
      </c>
      <c r="C1131" s="316"/>
      <c r="D1131" s="137"/>
      <c r="E1131" s="316"/>
      <c r="F1131" s="102"/>
      <c r="G1131" s="317"/>
      <c r="H1131" s="120"/>
      <c r="I1131" s="108"/>
      <c r="J1131" s="317"/>
      <c r="K1131" s="317"/>
      <c r="L1131" s="157"/>
      <c r="M1131" s="157"/>
      <c r="N1131" s="158"/>
      <c r="O1131" s="91"/>
      <c r="P1131" s="91"/>
    </row>
    <row r="1132" spans="2:29" s="155" customFormat="1" ht="15" customHeight="1" x14ac:dyDescent="0.25">
      <c r="B1132" s="473" t="s">
        <v>460</v>
      </c>
      <c r="C1132" s="463">
        <v>0.4</v>
      </c>
      <c r="D1132" s="137"/>
      <c r="E1132" s="88"/>
      <c r="F1132" s="102"/>
      <c r="G1132" s="95"/>
      <c r="H1132" s="120"/>
      <c r="I1132" s="108"/>
      <c r="J1132" s="123">
        <f>C1132*E1132</f>
        <v>0</v>
      </c>
      <c r="K1132" s="123">
        <f>C1132*G1132</f>
        <v>0</v>
      </c>
      <c r="L1132" s="157"/>
      <c r="M1132" s="157"/>
      <c r="N1132" s="158"/>
      <c r="O1132" s="91"/>
      <c r="P1132" s="91"/>
    </row>
    <row r="1133" spans="2:29" s="155" customFormat="1" ht="15" customHeight="1" x14ac:dyDescent="0.25">
      <c r="B1133" s="473" t="s">
        <v>461</v>
      </c>
      <c r="C1133" s="463">
        <v>0.75</v>
      </c>
      <c r="D1133" s="137"/>
      <c r="E1133" s="88"/>
      <c r="F1133" s="102"/>
      <c r="G1133" s="95"/>
      <c r="H1133" s="120"/>
      <c r="I1133" s="108"/>
      <c r="J1133" s="123">
        <f>C1133*E1133</f>
        <v>0</v>
      </c>
      <c r="K1133" s="123">
        <f>C1133*G1133</f>
        <v>0</v>
      </c>
      <c r="L1133" s="157"/>
      <c r="M1133" s="157"/>
      <c r="N1133" s="158"/>
      <c r="O1133" s="91"/>
      <c r="P1133" s="91"/>
    </row>
    <row r="1134" spans="2:29" s="155" customFormat="1" ht="15" customHeight="1" x14ac:dyDescent="0.25">
      <c r="B1134" s="473" t="s">
        <v>462</v>
      </c>
      <c r="C1134" s="463">
        <v>1.5</v>
      </c>
      <c r="D1134" s="137"/>
      <c r="E1134" s="88"/>
      <c r="F1134" s="102"/>
      <c r="G1134" s="95"/>
      <c r="H1134" s="120"/>
      <c r="I1134" s="108"/>
      <c r="J1134" s="123">
        <f>C1134*E1134</f>
        <v>0</v>
      </c>
      <c r="K1134" s="123">
        <f>C1134*G1134</f>
        <v>0</v>
      </c>
      <c r="L1134" s="157"/>
      <c r="M1134" s="157"/>
      <c r="N1134" s="158"/>
      <c r="O1134" s="91"/>
      <c r="P1134" s="91"/>
    </row>
    <row r="1135" spans="2:29" s="155" customFormat="1" ht="15" customHeight="1" x14ac:dyDescent="0.25">
      <c r="B1135" s="124"/>
      <c r="C1135" s="125"/>
      <c r="D1135" s="126"/>
      <c r="E1135" s="127"/>
      <c r="F1135" s="102"/>
      <c r="G1135" s="125"/>
      <c r="H1135" s="102"/>
      <c r="I1135" s="128"/>
      <c r="J1135" s="488"/>
      <c r="K1135" s="488"/>
      <c r="L1135" s="157"/>
      <c r="M1135" s="157"/>
      <c r="N1135" s="158"/>
      <c r="O1135" s="91"/>
      <c r="P1135" s="91"/>
      <c r="Y1135" s="82"/>
      <c r="Z1135" s="82"/>
      <c r="AA1135" s="82"/>
      <c r="AB1135" s="82"/>
    </row>
    <row r="1136" spans="2:29" s="155" customFormat="1" ht="15" customHeight="1" x14ac:dyDescent="0.25">
      <c r="B1136" s="129" t="s">
        <v>349</v>
      </c>
      <c r="C1136" s="130" t="s">
        <v>53</v>
      </c>
      <c r="D1136" s="131"/>
      <c r="E1136" s="85">
        <f>SUM(J1126:J1130,J1132:J1134)</f>
        <v>0</v>
      </c>
      <c r="F1136" s="131"/>
      <c r="G1136" s="91"/>
      <c r="H1136" s="131"/>
      <c r="I1136" s="156"/>
      <c r="J1136" s="157"/>
      <c r="K1136" s="157"/>
      <c r="L1136" s="157"/>
      <c r="M1136" s="157"/>
      <c r="N1136" s="158"/>
      <c r="O1136" s="91"/>
      <c r="P1136" s="91"/>
      <c r="Y1136" s="82"/>
      <c r="Z1136" s="82"/>
      <c r="AA1136" s="82"/>
      <c r="AB1136" s="82"/>
      <c r="AC1136" s="82"/>
    </row>
    <row r="1137" spans="1:29" s="155" customFormat="1" ht="15" customHeight="1" x14ac:dyDescent="0.25">
      <c r="B1137" s="129" t="s">
        <v>350</v>
      </c>
      <c r="C1137" s="130" t="s">
        <v>54</v>
      </c>
      <c r="D1137" s="131"/>
      <c r="E1137" s="85">
        <f>SUM(K1126:K1130,K1132:K1134)</f>
        <v>0</v>
      </c>
      <c r="F1137" s="131"/>
      <c r="G1137" s="91"/>
      <c r="H1137" s="131"/>
      <c r="I1137" s="156"/>
      <c r="J1137" s="157"/>
      <c r="K1137" s="157"/>
      <c r="L1137" s="157"/>
      <c r="M1137" s="157"/>
      <c r="N1137" s="158"/>
      <c r="O1137" s="91"/>
      <c r="P1137" s="91"/>
      <c r="Y1137" s="82"/>
      <c r="Z1137" s="82"/>
      <c r="AA1137" s="82"/>
      <c r="AB1137" s="82"/>
      <c r="AC1137" s="82"/>
    </row>
    <row r="1138" spans="1:29" s="155" customFormat="1" ht="15" customHeight="1" x14ac:dyDescent="0.25">
      <c r="B1138" s="147"/>
      <c r="C1138" s="148"/>
      <c r="D1138" s="131"/>
      <c r="E1138" s="149"/>
      <c r="F1138" s="131"/>
      <c r="G1138" s="91"/>
      <c r="H1138" s="131"/>
      <c r="I1138" s="156"/>
      <c r="J1138" s="157"/>
      <c r="K1138" s="157"/>
      <c r="L1138" s="157"/>
      <c r="M1138" s="157"/>
      <c r="N1138" s="158"/>
      <c r="O1138" s="91"/>
      <c r="P1138" s="91"/>
      <c r="Y1138" s="82"/>
      <c r="Z1138" s="82"/>
      <c r="AA1138" s="82"/>
      <c r="AB1138" s="82"/>
      <c r="AC1138" s="82"/>
    </row>
    <row r="1139" spans="1:29" s="155" customFormat="1" ht="15" customHeight="1" x14ac:dyDescent="0.25">
      <c r="B1139" s="147"/>
      <c r="C1139" s="148"/>
      <c r="D1139" s="131"/>
      <c r="E1139" s="149"/>
      <c r="F1139" s="131"/>
      <c r="G1139" s="91"/>
      <c r="H1139" s="131"/>
      <c r="I1139" s="156"/>
      <c r="J1139" s="157"/>
      <c r="K1139" s="157"/>
      <c r="L1139" s="157"/>
      <c r="M1139" s="157"/>
      <c r="N1139" s="158"/>
      <c r="O1139" s="91"/>
      <c r="P1139" s="91"/>
      <c r="Y1139" s="81"/>
      <c r="Z1139" s="81"/>
      <c r="AA1139" s="81"/>
      <c r="AB1139" s="81"/>
      <c r="AC1139" s="82"/>
    </row>
    <row r="1140" spans="1:29" s="82" customFormat="1" ht="15" customHeight="1" x14ac:dyDescent="0.3">
      <c r="A1140" s="81"/>
      <c r="B1140" s="716" t="s">
        <v>619</v>
      </c>
      <c r="C1140" s="716"/>
      <c r="D1140" s="716"/>
      <c r="E1140" s="716"/>
      <c r="F1140" s="716"/>
      <c r="G1140" s="716"/>
      <c r="H1140" s="716"/>
      <c r="I1140" s="716"/>
      <c r="J1140" s="281"/>
      <c r="K1140" s="104"/>
      <c r="L1140" s="104"/>
      <c r="M1140" s="104"/>
      <c r="N1140" s="104"/>
      <c r="O1140" s="104"/>
      <c r="P1140" s="104"/>
      <c r="Y1140" s="81"/>
      <c r="Z1140" s="81"/>
      <c r="AA1140" s="81"/>
      <c r="AB1140" s="81"/>
      <c r="AC1140" s="81"/>
    </row>
    <row r="1141" spans="1:29" s="82" customFormat="1" ht="10.5" x14ac:dyDescent="0.25">
      <c r="A1141" s="81"/>
      <c r="B1141" s="100"/>
      <c r="C1141" s="101"/>
      <c r="D1141" s="102"/>
      <c r="E1141" s="103"/>
      <c r="F1141" s="102"/>
      <c r="G1141" s="101"/>
      <c r="H1141" s="102"/>
      <c r="I1141" s="152"/>
      <c r="J1141" s="152"/>
      <c r="K1141" s="152"/>
      <c r="Y1141" s="81"/>
      <c r="Z1141" s="81"/>
      <c r="AA1141" s="81"/>
      <c r="AB1141" s="81"/>
      <c r="AC1141" s="81"/>
    </row>
    <row r="1142" spans="1:29" s="82" customFormat="1" ht="21" x14ac:dyDescent="0.35">
      <c r="A1142" s="81"/>
      <c r="B1142" s="213" t="s">
        <v>45</v>
      </c>
      <c r="C1142" s="268" t="s">
        <v>2</v>
      </c>
      <c r="D1142" s="215"/>
      <c r="E1142" s="719"/>
      <c r="F1142" s="719"/>
      <c r="G1142" s="277"/>
      <c r="Y1142" s="81"/>
      <c r="Z1142" s="81"/>
      <c r="AA1142" s="81"/>
      <c r="AB1142" s="81"/>
      <c r="AC1142" s="81"/>
    </row>
    <row r="1143" spans="1:29" s="82" customFormat="1" ht="10.5" x14ac:dyDescent="0.35">
      <c r="A1143" s="81"/>
      <c r="B1143" s="217" t="s">
        <v>539</v>
      </c>
      <c r="C1143" s="525" t="s">
        <v>540</v>
      </c>
      <c r="D1143" s="215"/>
      <c r="E1143" s="721"/>
      <c r="F1143" s="721"/>
      <c r="G1143" s="278"/>
      <c r="I1143" s="81"/>
      <c r="J1143" s="81"/>
      <c r="K1143" s="81"/>
      <c r="L1143" s="81"/>
      <c r="M1143" s="81"/>
      <c r="N1143" s="81"/>
      <c r="O1143" s="81"/>
      <c r="Y1143" s="109"/>
      <c r="Z1143" s="109"/>
      <c r="AA1143" s="109"/>
      <c r="AB1143" s="109"/>
      <c r="AC1143" s="81"/>
    </row>
    <row r="1144" spans="1:29" ht="10.5" x14ac:dyDescent="0.25">
      <c r="B1144" s="106" t="s">
        <v>375</v>
      </c>
      <c r="C1144" s="96">
        <f>'Individu Form 2D ATMR Kredit'!H193</f>
        <v>0</v>
      </c>
      <c r="D1144" s="102"/>
      <c r="E1144" s="722"/>
      <c r="F1144" s="722"/>
      <c r="G1144" s="179"/>
      <c r="L1144" s="81"/>
      <c r="M1144" s="81"/>
      <c r="N1144" s="81"/>
      <c r="O1144" s="81"/>
      <c r="P1144" s="81"/>
      <c r="Q1144" s="81"/>
      <c r="R1144" s="81"/>
      <c r="S1144" s="81"/>
      <c r="T1144" s="81"/>
      <c r="U1144" s="81"/>
      <c r="V1144" s="81"/>
      <c r="W1144" s="81"/>
      <c r="Y1144" s="109"/>
      <c r="Z1144" s="109"/>
      <c r="AA1144" s="109"/>
      <c r="AB1144" s="109"/>
      <c r="AC1144" s="109"/>
    </row>
    <row r="1145" spans="1:29" ht="10.5" x14ac:dyDescent="0.25">
      <c r="B1145" s="106" t="s">
        <v>376</v>
      </c>
      <c r="C1145" s="96">
        <f>'Individu Form 2D ATMR Kredit'!H212</f>
        <v>0</v>
      </c>
      <c r="D1145" s="102"/>
      <c r="E1145" s="722"/>
      <c r="F1145" s="722"/>
      <c r="G1145" s="179"/>
      <c r="L1145" s="81"/>
      <c r="M1145" s="81"/>
      <c r="N1145" s="81"/>
      <c r="O1145" s="81"/>
      <c r="P1145" s="81"/>
      <c r="Q1145" s="81"/>
      <c r="R1145" s="81"/>
      <c r="S1145" s="81"/>
      <c r="T1145" s="81"/>
      <c r="U1145" s="81"/>
      <c r="V1145" s="81"/>
      <c r="W1145" s="81"/>
      <c r="Y1145" s="109"/>
      <c r="Z1145" s="109"/>
      <c r="AA1145" s="109"/>
      <c r="AB1145" s="109"/>
      <c r="AC1145" s="109"/>
    </row>
    <row r="1146" spans="1:29" ht="10.5" x14ac:dyDescent="0.25">
      <c r="B1146" s="114" t="s">
        <v>52</v>
      </c>
      <c r="C1146" s="96">
        <f>SUM(C1144:C1145)</f>
        <v>0</v>
      </c>
      <c r="D1146" s="102"/>
      <c r="E1146" s="720"/>
      <c r="F1146" s="720"/>
      <c r="G1146" s="101"/>
      <c r="L1146" s="81"/>
      <c r="M1146" s="81"/>
      <c r="N1146" s="81"/>
      <c r="O1146" s="81"/>
      <c r="P1146" s="81"/>
      <c r="Q1146" s="81"/>
      <c r="R1146" s="81"/>
      <c r="S1146" s="81"/>
      <c r="T1146" s="81"/>
      <c r="U1146" s="81"/>
      <c r="V1146" s="81"/>
      <c r="W1146" s="81"/>
      <c r="Y1146" s="109"/>
      <c r="Z1146" s="109"/>
      <c r="AA1146" s="109"/>
      <c r="AB1146" s="109"/>
      <c r="AC1146" s="109"/>
    </row>
    <row r="1147" spans="1:29" ht="10.5" x14ac:dyDescent="0.25">
      <c r="B1147" s="100"/>
      <c r="C1147" s="101"/>
      <c r="D1147" s="102"/>
      <c r="E1147" s="103"/>
      <c r="F1147" s="102"/>
      <c r="G1147" s="101"/>
      <c r="H1147" s="102"/>
      <c r="I1147" s="108"/>
      <c r="J1147" s="101"/>
      <c r="K1147" s="101"/>
      <c r="L1147" s="81"/>
      <c r="M1147" s="81"/>
      <c r="N1147" s="109"/>
      <c r="O1147" s="109"/>
      <c r="P1147" s="109"/>
      <c r="Q1147" s="109"/>
      <c r="R1147" s="109"/>
      <c r="S1147" s="109"/>
      <c r="T1147" s="109"/>
      <c r="U1147" s="81"/>
      <c r="V1147" s="81"/>
      <c r="W1147" s="81"/>
      <c r="Y1147" s="109"/>
      <c r="Z1147" s="109"/>
      <c r="AA1147" s="109"/>
      <c r="AB1147" s="109"/>
      <c r="AC1147" s="109"/>
    </row>
    <row r="1148" spans="1:29" s="109" customFormat="1" ht="10.5" x14ac:dyDescent="0.25">
      <c r="B1148" s="708" t="s">
        <v>345</v>
      </c>
      <c r="C1148" s="705" t="s">
        <v>346</v>
      </c>
      <c r="D1148" s="110"/>
      <c r="E1148" s="705" t="s">
        <v>2</v>
      </c>
      <c r="F1148" s="111"/>
      <c r="G1148" s="705" t="s">
        <v>363</v>
      </c>
      <c r="H1148" s="112"/>
      <c r="I1148" s="281"/>
      <c r="J1148" s="705" t="s">
        <v>347</v>
      </c>
      <c r="K1148" s="705" t="s">
        <v>348</v>
      </c>
    </row>
    <row r="1149" spans="1:29" s="109" customFormat="1" ht="24.75" customHeight="1" x14ac:dyDescent="0.25">
      <c r="B1149" s="709"/>
      <c r="C1149" s="706"/>
      <c r="D1149" s="110"/>
      <c r="E1149" s="706"/>
      <c r="F1149" s="111"/>
      <c r="G1149" s="706"/>
      <c r="H1149" s="113"/>
      <c r="I1149" s="281"/>
      <c r="J1149" s="706"/>
      <c r="K1149" s="706"/>
    </row>
    <row r="1150" spans="1:29" s="109" customFormat="1" ht="10.5" x14ac:dyDescent="0.25">
      <c r="B1150" s="115" t="s">
        <v>541</v>
      </c>
      <c r="C1150" s="116" t="s">
        <v>542</v>
      </c>
      <c r="D1150" s="110"/>
      <c r="E1150" s="116" t="s">
        <v>544</v>
      </c>
      <c r="F1150" s="111"/>
      <c r="G1150" s="116" t="s">
        <v>545</v>
      </c>
      <c r="H1150" s="113"/>
      <c r="I1150" s="281"/>
      <c r="J1150" s="116" t="s">
        <v>546</v>
      </c>
      <c r="K1150" s="116" t="s">
        <v>547</v>
      </c>
      <c r="N1150" s="81"/>
      <c r="O1150" s="81"/>
      <c r="P1150" s="81"/>
      <c r="Q1150" s="81"/>
      <c r="R1150" s="81"/>
      <c r="S1150" s="81"/>
      <c r="T1150" s="81"/>
    </row>
    <row r="1151" spans="1:29" s="109" customFormat="1" ht="10.5" x14ac:dyDescent="0.25">
      <c r="B1151" s="461" t="s">
        <v>442</v>
      </c>
      <c r="C1151" s="316"/>
      <c r="D1151" s="137"/>
      <c r="E1151" s="316"/>
      <c r="F1151" s="102"/>
      <c r="G1151" s="317"/>
      <c r="H1151" s="120"/>
      <c r="I1151" s="108"/>
      <c r="J1151" s="317"/>
      <c r="K1151" s="317"/>
      <c r="N1151" s="81"/>
      <c r="O1151" s="81"/>
      <c r="P1151" s="81"/>
      <c r="Q1151" s="81"/>
      <c r="R1151" s="81"/>
      <c r="S1151" s="81"/>
      <c r="T1151" s="81"/>
    </row>
    <row r="1152" spans="1:29" s="109" customFormat="1" ht="10.5" x14ac:dyDescent="0.25">
      <c r="B1152" s="462" t="s">
        <v>443</v>
      </c>
      <c r="C1152" s="166">
        <v>0.45</v>
      </c>
      <c r="D1152" s="110"/>
      <c r="E1152" s="86"/>
      <c r="F1152" s="102"/>
      <c r="G1152" s="95"/>
      <c r="H1152" s="113"/>
      <c r="I1152" s="516"/>
      <c r="J1152" s="123">
        <f>C1152*E1152</f>
        <v>0</v>
      </c>
      <c r="K1152" s="123">
        <f>C1152*G1152</f>
        <v>0</v>
      </c>
      <c r="N1152" s="81"/>
      <c r="O1152" s="81"/>
      <c r="P1152" s="81"/>
      <c r="Q1152" s="81"/>
      <c r="R1152" s="81"/>
      <c r="S1152" s="81"/>
      <c r="T1152" s="81"/>
    </row>
    <row r="1153" spans="1:29" s="109" customFormat="1" ht="10.5" x14ac:dyDescent="0.25">
      <c r="B1153" s="455" t="s">
        <v>444</v>
      </c>
      <c r="C1153" s="166">
        <v>0.75</v>
      </c>
      <c r="D1153" s="110"/>
      <c r="E1153" s="86"/>
      <c r="F1153" s="102"/>
      <c r="G1153" s="95"/>
      <c r="H1153" s="113"/>
      <c r="I1153" s="516"/>
      <c r="J1153" s="123">
        <f>C1153*E1153</f>
        <v>0</v>
      </c>
      <c r="K1153" s="123">
        <f>C1153*G1153</f>
        <v>0</v>
      </c>
      <c r="N1153" s="81"/>
      <c r="O1153" s="81"/>
      <c r="P1153" s="81"/>
      <c r="Q1153" s="81"/>
      <c r="R1153" s="81"/>
      <c r="S1153" s="81"/>
      <c r="T1153" s="81"/>
    </row>
    <row r="1154" spans="1:29" s="109" customFormat="1" ht="10.5" x14ac:dyDescent="0.25">
      <c r="B1154" s="461" t="s">
        <v>445</v>
      </c>
      <c r="C1154" s="316"/>
      <c r="D1154" s="137"/>
      <c r="E1154" s="316"/>
      <c r="F1154" s="102"/>
      <c r="G1154" s="317"/>
      <c r="H1154" s="120"/>
      <c r="I1154" s="108"/>
      <c r="J1154" s="317"/>
      <c r="K1154" s="317"/>
      <c r="N1154" s="81"/>
      <c r="O1154" s="81"/>
      <c r="P1154" s="81"/>
      <c r="Q1154" s="81"/>
      <c r="R1154" s="81"/>
      <c r="S1154" s="81"/>
      <c r="T1154" s="81"/>
    </row>
    <row r="1155" spans="1:29" s="109" customFormat="1" ht="10.5" x14ac:dyDescent="0.25">
      <c r="B1155" s="462" t="s">
        <v>446</v>
      </c>
      <c r="C1155" s="166">
        <v>0.85</v>
      </c>
      <c r="D1155" s="110"/>
      <c r="E1155" s="86"/>
      <c r="F1155" s="102"/>
      <c r="G1155" s="95"/>
      <c r="H1155" s="113"/>
      <c r="I1155" s="516"/>
      <c r="J1155" s="123">
        <f>C1155*E1155</f>
        <v>0</v>
      </c>
      <c r="K1155" s="123">
        <f>C1155*G1155</f>
        <v>0</v>
      </c>
      <c r="N1155" s="81"/>
      <c r="O1155" s="81"/>
      <c r="P1155" s="81"/>
      <c r="Q1155" s="81"/>
      <c r="R1155" s="81"/>
      <c r="S1155" s="81"/>
      <c r="T1155" s="81"/>
    </row>
    <row r="1156" spans="1:29" s="109" customFormat="1" ht="10.5" x14ac:dyDescent="0.25">
      <c r="B1156" s="455" t="s">
        <v>447</v>
      </c>
      <c r="C1156" s="166">
        <v>1</v>
      </c>
      <c r="D1156" s="110"/>
      <c r="E1156" s="86"/>
      <c r="F1156" s="102"/>
      <c r="G1156" s="95"/>
      <c r="H1156" s="113"/>
      <c r="I1156" s="516"/>
      <c r="J1156" s="123">
        <f>C1156*E1156</f>
        <v>0</v>
      </c>
      <c r="K1156" s="123">
        <f>C1156*G1156</f>
        <v>0</v>
      </c>
      <c r="N1156" s="81"/>
      <c r="O1156" s="81"/>
      <c r="P1156" s="81"/>
      <c r="Q1156" s="81"/>
      <c r="R1156" s="81"/>
      <c r="S1156" s="81"/>
      <c r="T1156" s="81"/>
      <c r="Y1156" s="81"/>
      <c r="Z1156" s="81"/>
      <c r="AA1156" s="81"/>
      <c r="AB1156" s="81"/>
    </row>
    <row r="1157" spans="1:29" s="109" customFormat="1" ht="10.5" x14ac:dyDescent="0.25">
      <c r="B1157" s="592" t="s">
        <v>519</v>
      </c>
      <c r="C1157" s="316"/>
      <c r="D1157" s="137"/>
      <c r="E1157" s="316"/>
      <c r="F1157" s="102"/>
      <c r="G1157" s="317"/>
      <c r="H1157" s="120"/>
      <c r="I1157" s="108"/>
      <c r="J1157" s="317"/>
      <c r="K1157" s="317"/>
      <c r="N1157" s="81"/>
      <c r="O1157" s="81"/>
      <c r="P1157" s="81"/>
      <c r="Q1157" s="81"/>
      <c r="R1157" s="81"/>
      <c r="S1157" s="81"/>
      <c r="T1157" s="81"/>
      <c r="Y1157" s="81"/>
      <c r="Z1157" s="81"/>
      <c r="AA1157" s="81"/>
      <c r="AB1157" s="81"/>
      <c r="AC1157" s="81"/>
    </row>
    <row r="1158" spans="1:29" s="109" customFormat="1" ht="10.5" x14ac:dyDescent="0.25">
      <c r="B1158" s="462" t="s">
        <v>443</v>
      </c>
      <c r="C1158" s="593">
        <f>45%*1.5</f>
        <v>0.67500000000000004</v>
      </c>
      <c r="D1158" s="110"/>
      <c r="E1158" s="86"/>
      <c r="F1158" s="102"/>
      <c r="G1158" s="95"/>
      <c r="H1158" s="113"/>
      <c r="I1158" s="484"/>
      <c r="J1158" s="123">
        <f>C1158*E1158</f>
        <v>0</v>
      </c>
      <c r="K1158" s="123">
        <f>C1158*G1158</f>
        <v>0</v>
      </c>
      <c r="N1158" s="81"/>
      <c r="O1158" s="81"/>
      <c r="P1158" s="81"/>
      <c r="Q1158" s="81"/>
      <c r="R1158" s="81"/>
      <c r="S1158" s="81"/>
      <c r="T1158" s="81"/>
      <c r="Y1158" s="155"/>
      <c r="Z1158" s="155"/>
      <c r="AA1158" s="155"/>
      <c r="AB1158" s="155"/>
      <c r="AC1158" s="81"/>
    </row>
    <row r="1159" spans="1:29" s="109" customFormat="1" ht="10.5" x14ac:dyDescent="0.25">
      <c r="B1159" s="455" t="s">
        <v>444</v>
      </c>
      <c r="C1159" s="593">
        <f>75%*1.5</f>
        <v>1.125</v>
      </c>
      <c r="D1159" s="110"/>
      <c r="E1159" s="86"/>
      <c r="F1159" s="102"/>
      <c r="G1159" s="95"/>
      <c r="H1159" s="113"/>
      <c r="I1159" s="484"/>
      <c r="J1159" s="123">
        <f>C1159*E1159</f>
        <v>0</v>
      </c>
      <c r="K1159" s="123">
        <f>C1159*G1159</f>
        <v>0</v>
      </c>
      <c r="N1159" s="81"/>
      <c r="O1159" s="81"/>
      <c r="P1159" s="81"/>
      <c r="Q1159" s="81"/>
      <c r="R1159" s="81"/>
      <c r="S1159" s="81"/>
      <c r="T1159" s="81"/>
      <c r="Y1159" s="155"/>
      <c r="Z1159" s="155"/>
      <c r="AA1159" s="155"/>
      <c r="AB1159" s="155"/>
      <c r="AC1159" s="155"/>
    </row>
    <row r="1160" spans="1:29" s="109" customFormat="1" ht="10.5" x14ac:dyDescent="0.25">
      <c r="B1160" s="592" t="s">
        <v>520</v>
      </c>
      <c r="C1160" s="316"/>
      <c r="D1160" s="137"/>
      <c r="E1160" s="316"/>
      <c r="F1160" s="102"/>
      <c r="G1160" s="317"/>
      <c r="H1160" s="120"/>
      <c r="I1160" s="108"/>
      <c r="J1160" s="317"/>
      <c r="K1160" s="317"/>
      <c r="N1160" s="81"/>
      <c r="O1160" s="81"/>
      <c r="P1160" s="81"/>
      <c r="Q1160" s="81"/>
      <c r="R1160" s="81"/>
      <c r="S1160" s="81"/>
      <c r="T1160" s="81"/>
      <c r="Y1160" s="81"/>
      <c r="Z1160" s="81"/>
      <c r="AA1160" s="81"/>
      <c r="AB1160" s="81"/>
      <c r="AC1160" s="155"/>
    </row>
    <row r="1161" spans="1:29" ht="10.5" x14ac:dyDescent="0.25">
      <c r="B1161" s="455" t="s">
        <v>447</v>
      </c>
      <c r="C1161" s="594">
        <f>100%*1.5</f>
        <v>1.5</v>
      </c>
      <c r="D1161" s="137"/>
      <c r="E1161" s="86"/>
      <c r="F1161" s="102"/>
      <c r="G1161" s="95"/>
      <c r="H1161" s="120"/>
      <c r="I1161" s="108"/>
      <c r="J1161" s="123">
        <f>C1161*E1161</f>
        <v>0</v>
      </c>
      <c r="K1161" s="123">
        <f>C1161*G1161</f>
        <v>0</v>
      </c>
      <c r="L1161" s="81"/>
      <c r="M1161" s="81"/>
      <c r="N1161" s="81"/>
      <c r="O1161" s="81"/>
      <c r="P1161" s="81"/>
      <c r="Q1161" s="81"/>
      <c r="R1161" s="81"/>
      <c r="S1161" s="81"/>
      <c r="T1161" s="81"/>
      <c r="U1161" s="81"/>
      <c r="V1161" s="81"/>
      <c r="W1161" s="81"/>
    </row>
    <row r="1162" spans="1:29" ht="10.5" x14ac:dyDescent="0.25">
      <c r="B1162" s="124"/>
      <c r="C1162" s="125"/>
      <c r="D1162" s="126"/>
      <c r="E1162" s="127"/>
      <c r="F1162" s="102"/>
      <c r="G1162" s="125"/>
      <c r="H1162" s="102"/>
      <c r="I1162" s="108"/>
      <c r="J1162" s="101"/>
      <c r="K1162" s="101"/>
      <c r="L1162" s="81"/>
      <c r="M1162" s="81"/>
      <c r="N1162" s="155"/>
      <c r="O1162" s="155"/>
      <c r="P1162" s="155"/>
      <c r="Q1162" s="155"/>
      <c r="R1162" s="155"/>
      <c r="S1162" s="155"/>
      <c r="T1162" s="155"/>
      <c r="U1162" s="81"/>
      <c r="V1162" s="81"/>
      <c r="W1162" s="81"/>
      <c r="Y1162" s="82"/>
      <c r="Z1162" s="82"/>
      <c r="AA1162" s="82"/>
      <c r="AB1162" s="82"/>
    </row>
    <row r="1163" spans="1:29" s="155" customFormat="1" ht="10.5" x14ac:dyDescent="0.25">
      <c r="B1163" s="129" t="s">
        <v>349</v>
      </c>
      <c r="C1163" s="130" t="s">
        <v>53</v>
      </c>
      <c r="D1163" s="131"/>
      <c r="E1163" s="85">
        <f>SUM(J1152:J1153,J1155:J1156,J1158:J1159,J1161)</f>
        <v>0</v>
      </c>
      <c r="F1163" s="131"/>
      <c r="G1163" s="91"/>
      <c r="H1163" s="131"/>
      <c r="I1163" s="158"/>
      <c r="J1163" s="91"/>
      <c r="K1163" s="91"/>
      <c r="Y1163" s="82"/>
      <c r="Z1163" s="82"/>
      <c r="AA1163" s="82"/>
      <c r="AB1163" s="82"/>
      <c r="AC1163" s="82"/>
    </row>
    <row r="1164" spans="1:29" s="155" customFormat="1" ht="10.5" x14ac:dyDescent="0.25">
      <c r="B1164" s="129" t="s">
        <v>350</v>
      </c>
      <c r="C1164" s="130" t="s">
        <v>54</v>
      </c>
      <c r="D1164" s="131"/>
      <c r="E1164" s="85">
        <f>SUM(K1152:K1153,K1155:K1156,K1158:K1159,K1161)</f>
        <v>0</v>
      </c>
      <c r="F1164" s="131"/>
      <c r="G1164" s="91"/>
      <c r="H1164" s="131"/>
      <c r="I1164" s="158"/>
      <c r="J1164" s="91"/>
      <c r="K1164" s="91"/>
      <c r="N1164" s="81"/>
      <c r="O1164" s="81"/>
      <c r="P1164" s="81"/>
      <c r="Q1164" s="81"/>
      <c r="R1164" s="81"/>
      <c r="S1164" s="81"/>
      <c r="T1164" s="81"/>
      <c r="Y1164" s="82"/>
      <c r="Z1164" s="82"/>
      <c r="AA1164" s="82"/>
      <c r="AB1164" s="82"/>
      <c r="AC1164" s="82"/>
    </row>
    <row r="1165" spans="1:29" ht="10.5" x14ac:dyDescent="0.25">
      <c r="J1165" s="135"/>
      <c r="K1165" s="135"/>
      <c r="P1165" s="408"/>
      <c r="Q1165" s="81"/>
      <c r="R1165" s="82"/>
      <c r="S1165" s="82"/>
      <c r="T1165" s="82"/>
      <c r="U1165" s="82"/>
      <c r="V1165" s="82"/>
      <c r="W1165" s="82"/>
      <c r="X1165" s="82"/>
      <c r="Y1165" s="82"/>
      <c r="Z1165" s="82"/>
      <c r="AA1165" s="82"/>
      <c r="AB1165" s="82"/>
      <c r="AC1165" s="82"/>
    </row>
    <row r="1166" spans="1:29" ht="10.5" x14ac:dyDescent="0.25">
      <c r="J1166" s="135"/>
      <c r="K1166" s="135"/>
      <c r="P1166" s="408"/>
      <c r="Q1166" s="81"/>
      <c r="R1166" s="82"/>
      <c r="S1166" s="82"/>
      <c r="T1166" s="82"/>
      <c r="U1166" s="82"/>
      <c r="V1166" s="82"/>
      <c r="W1166" s="82"/>
      <c r="X1166" s="82"/>
      <c r="AC1166" s="82"/>
    </row>
    <row r="1167" spans="1:29" s="82" customFormat="1" ht="13" x14ac:dyDescent="0.25">
      <c r="A1167" s="81"/>
      <c r="B1167" s="412" t="s">
        <v>620</v>
      </c>
      <c r="C1167" s="101"/>
      <c r="D1167" s="102"/>
      <c r="E1167" s="103"/>
      <c r="F1167" s="102"/>
      <c r="G1167" s="101"/>
      <c r="H1167" s="102"/>
      <c r="I1167" s="104"/>
      <c r="J1167" s="104"/>
      <c r="K1167" s="104"/>
      <c r="Y1167" s="81"/>
      <c r="Z1167" s="81"/>
      <c r="AA1167" s="81"/>
      <c r="AB1167" s="81"/>
      <c r="AC1167" s="81"/>
    </row>
    <row r="1168" spans="1:29" s="82" customFormat="1" ht="10.5" x14ac:dyDescent="0.25">
      <c r="A1168" s="81"/>
      <c r="B1168" s="100"/>
      <c r="C1168" s="101"/>
      <c r="D1168" s="102"/>
      <c r="E1168" s="103"/>
      <c r="F1168" s="102"/>
      <c r="G1168" s="101"/>
      <c r="H1168" s="102"/>
      <c r="I1168" s="152"/>
      <c r="J1168" s="152"/>
      <c r="K1168" s="152"/>
      <c r="Y1168" s="81"/>
      <c r="Z1168" s="81"/>
      <c r="AA1168" s="81"/>
      <c r="AB1168" s="81"/>
      <c r="AC1168" s="81"/>
    </row>
    <row r="1169" spans="1:29" s="82" customFormat="1" ht="21" x14ac:dyDescent="0.35">
      <c r="A1169" s="81"/>
      <c r="B1169" s="213" t="s">
        <v>45</v>
      </c>
      <c r="C1169" s="268" t="s">
        <v>2</v>
      </c>
      <c r="D1169" s="215"/>
      <c r="E1169" s="719"/>
      <c r="F1169" s="719"/>
      <c r="G1169" s="277"/>
      <c r="Y1169" s="81"/>
      <c r="Z1169" s="81"/>
      <c r="AA1169" s="81"/>
      <c r="AB1169" s="81"/>
      <c r="AC1169" s="81"/>
    </row>
    <row r="1170" spans="1:29" s="82" customFormat="1" ht="10.5" x14ac:dyDescent="0.35">
      <c r="A1170" s="81"/>
      <c r="B1170" s="217" t="s">
        <v>539</v>
      </c>
      <c r="C1170" s="525" t="s">
        <v>540</v>
      </c>
      <c r="D1170" s="215"/>
      <c r="E1170" s="721"/>
      <c r="F1170" s="721"/>
      <c r="G1170" s="278"/>
      <c r="I1170" s="81"/>
      <c r="J1170" s="81"/>
      <c r="K1170" s="81"/>
      <c r="L1170" s="81"/>
      <c r="M1170" s="81"/>
      <c r="N1170" s="81"/>
      <c r="O1170" s="81"/>
      <c r="Y1170" s="109"/>
      <c r="Z1170" s="109"/>
      <c r="AA1170" s="109"/>
      <c r="AB1170" s="109"/>
      <c r="AC1170" s="81"/>
    </row>
    <row r="1171" spans="1:29" ht="10.5" x14ac:dyDescent="0.25">
      <c r="B1171" s="106" t="s">
        <v>375</v>
      </c>
      <c r="C1171" s="96">
        <f>'Individu Form 2D ATMR Kredit'!H194</f>
        <v>0</v>
      </c>
      <c r="D1171" s="102"/>
      <c r="E1171" s="722"/>
      <c r="F1171" s="722"/>
      <c r="G1171" s="179"/>
      <c r="L1171" s="81"/>
      <c r="M1171" s="81"/>
      <c r="N1171" s="81"/>
      <c r="O1171" s="81"/>
      <c r="P1171" s="81"/>
      <c r="Q1171" s="81"/>
      <c r="R1171" s="81"/>
      <c r="S1171" s="81"/>
      <c r="T1171" s="81"/>
      <c r="U1171" s="81"/>
      <c r="V1171" s="81"/>
      <c r="W1171" s="81"/>
      <c r="Y1171" s="109"/>
      <c r="Z1171" s="109"/>
      <c r="AA1171" s="109"/>
      <c r="AB1171" s="109"/>
      <c r="AC1171" s="109"/>
    </row>
    <row r="1172" spans="1:29" ht="10.5" x14ac:dyDescent="0.25">
      <c r="B1172" s="106" t="s">
        <v>376</v>
      </c>
      <c r="C1172" s="96">
        <f>'Individu Form 2D ATMR Kredit'!H213</f>
        <v>0</v>
      </c>
      <c r="D1172" s="102"/>
      <c r="E1172" s="722"/>
      <c r="F1172" s="722"/>
      <c r="G1172" s="179"/>
      <c r="L1172" s="81"/>
      <c r="M1172" s="81"/>
      <c r="N1172" s="81"/>
      <c r="O1172" s="81"/>
      <c r="P1172" s="81"/>
      <c r="Q1172" s="81"/>
      <c r="R1172" s="81"/>
      <c r="S1172" s="81"/>
      <c r="T1172" s="81"/>
      <c r="U1172" s="81"/>
      <c r="V1172" s="81"/>
      <c r="W1172" s="81"/>
      <c r="Y1172" s="109"/>
      <c r="Z1172" s="109"/>
      <c r="AA1172" s="109"/>
      <c r="AB1172" s="109"/>
      <c r="AC1172" s="109"/>
    </row>
    <row r="1173" spans="1:29" ht="10.5" x14ac:dyDescent="0.25">
      <c r="B1173" s="114" t="s">
        <v>52</v>
      </c>
      <c r="C1173" s="96">
        <f>SUM(C1171:C1172)</f>
        <v>0</v>
      </c>
      <c r="D1173" s="102"/>
      <c r="E1173" s="720"/>
      <c r="F1173" s="720"/>
      <c r="G1173" s="101"/>
      <c r="L1173" s="81"/>
      <c r="M1173" s="81"/>
      <c r="N1173" s="81"/>
      <c r="O1173" s="81"/>
      <c r="P1173" s="81"/>
      <c r="Q1173" s="81"/>
      <c r="R1173" s="81"/>
      <c r="S1173" s="81"/>
      <c r="T1173" s="81"/>
      <c r="U1173" s="81"/>
      <c r="V1173" s="81"/>
      <c r="W1173" s="81"/>
      <c r="Y1173" s="109"/>
      <c r="Z1173" s="109"/>
      <c r="AA1173" s="109"/>
      <c r="AB1173" s="109"/>
      <c r="AC1173" s="109"/>
    </row>
    <row r="1174" spans="1:29" ht="10.5" x14ac:dyDescent="0.25">
      <c r="B1174" s="100"/>
      <c r="C1174" s="101"/>
      <c r="D1174" s="102"/>
      <c r="E1174" s="103"/>
      <c r="F1174" s="102"/>
      <c r="G1174" s="101"/>
      <c r="H1174" s="102"/>
      <c r="I1174" s="108"/>
      <c r="J1174" s="101"/>
      <c r="K1174" s="101"/>
      <c r="L1174" s="81"/>
      <c r="M1174" s="81"/>
      <c r="N1174" s="109"/>
      <c r="O1174" s="109"/>
      <c r="P1174" s="109"/>
      <c r="Q1174" s="109"/>
      <c r="R1174" s="109"/>
      <c r="S1174" s="109"/>
      <c r="T1174" s="109"/>
      <c r="U1174" s="81"/>
      <c r="V1174" s="81"/>
      <c r="W1174" s="81"/>
      <c r="Y1174" s="109"/>
      <c r="Z1174" s="109"/>
      <c r="AA1174" s="109"/>
      <c r="AB1174" s="109"/>
      <c r="AC1174" s="109"/>
    </row>
    <row r="1175" spans="1:29" s="109" customFormat="1" ht="10.5" x14ac:dyDescent="0.25">
      <c r="B1175" s="708" t="s">
        <v>345</v>
      </c>
      <c r="C1175" s="705" t="s">
        <v>346</v>
      </c>
      <c r="D1175" s="110"/>
      <c r="E1175" s="705" t="s">
        <v>2</v>
      </c>
      <c r="F1175" s="111"/>
      <c r="G1175" s="705" t="s">
        <v>363</v>
      </c>
      <c r="H1175" s="112"/>
      <c r="I1175" s="281"/>
      <c r="J1175" s="705" t="s">
        <v>347</v>
      </c>
      <c r="K1175" s="705" t="s">
        <v>348</v>
      </c>
    </row>
    <row r="1176" spans="1:29" s="109" customFormat="1" ht="25.5" customHeight="1" x14ac:dyDescent="0.25">
      <c r="B1176" s="709"/>
      <c r="C1176" s="706"/>
      <c r="D1176" s="110"/>
      <c r="E1176" s="706"/>
      <c r="F1176" s="111"/>
      <c r="G1176" s="706"/>
      <c r="H1176" s="113"/>
      <c r="I1176" s="281"/>
      <c r="J1176" s="706"/>
      <c r="K1176" s="706"/>
    </row>
    <row r="1177" spans="1:29" s="109" customFormat="1" ht="10.5" x14ac:dyDescent="0.25">
      <c r="B1177" s="115" t="s">
        <v>541</v>
      </c>
      <c r="C1177" s="116" t="s">
        <v>542</v>
      </c>
      <c r="D1177" s="110"/>
      <c r="E1177" s="116" t="s">
        <v>544</v>
      </c>
      <c r="F1177" s="111"/>
      <c r="G1177" s="116" t="s">
        <v>545</v>
      </c>
      <c r="H1177" s="113"/>
      <c r="I1177" s="281"/>
      <c r="J1177" s="116" t="s">
        <v>546</v>
      </c>
      <c r="K1177" s="116" t="s">
        <v>547</v>
      </c>
      <c r="N1177" s="81"/>
      <c r="O1177" s="81"/>
      <c r="P1177" s="81"/>
      <c r="Q1177" s="81"/>
      <c r="R1177" s="81"/>
      <c r="S1177" s="81"/>
      <c r="T1177" s="81"/>
      <c r="Y1177" s="81"/>
      <c r="Z1177" s="81"/>
      <c r="AA1177" s="81"/>
      <c r="AB1177" s="81"/>
    </row>
    <row r="1178" spans="1:29" s="109" customFormat="1" ht="10.5" x14ac:dyDescent="0.25">
      <c r="B1178" s="470" t="s">
        <v>459</v>
      </c>
      <c r="C1178" s="316"/>
      <c r="D1178" s="137"/>
      <c r="E1178" s="316"/>
      <c r="F1178" s="102"/>
      <c r="G1178" s="317"/>
      <c r="H1178" s="120"/>
      <c r="I1178" s="108"/>
      <c r="J1178" s="317"/>
      <c r="K1178" s="317"/>
      <c r="N1178" s="81"/>
      <c r="O1178" s="81"/>
      <c r="P1178" s="81"/>
      <c r="Q1178" s="81"/>
      <c r="R1178" s="81"/>
      <c r="S1178" s="81"/>
      <c r="T1178" s="81"/>
      <c r="Y1178" s="81"/>
      <c r="Z1178" s="81"/>
      <c r="AA1178" s="81"/>
      <c r="AB1178" s="81"/>
      <c r="AC1178" s="81"/>
    </row>
    <row r="1179" spans="1:29" s="109" customFormat="1" ht="10.5" x14ac:dyDescent="0.25">
      <c r="B1179" s="472" t="s">
        <v>368</v>
      </c>
      <c r="C1179" s="119">
        <v>0.2</v>
      </c>
      <c r="D1179" s="110"/>
      <c r="E1179" s="88"/>
      <c r="F1179" s="102"/>
      <c r="G1179" s="95"/>
      <c r="H1179" s="113"/>
      <c r="I1179" s="484"/>
      <c r="J1179" s="123">
        <f t="shared" ref="J1179:J1181" si="126">C1179*E1179</f>
        <v>0</v>
      </c>
      <c r="K1179" s="123">
        <f t="shared" ref="K1179:K1181" si="127">C1179*G1179</f>
        <v>0</v>
      </c>
      <c r="N1179" s="81"/>
      <c r="O1179" s="81"/>
      <c r="P1179" s="81"/>
      <c r="Q1179" s="81"/>
      <c r="R1179" s="81"/>
      <c r="S1179" s="81"/>
      <c r="T1179" s="81"/>
      <c r="Y1179" s="81"/>
      <c r="Z1179" s="81"/>
      <c r="AA1179" s="81"/>
      <c r="AB1179" s="81"/>
      <c r="AC1179" s="81"/>
    </row>
    <row r="1180" spans="1:29" s="109" customFormat="1" ht="10.5" x14ac:dyDescent="0.25">
      <c r="B1180" s="472" t="s">
        <v>369</v>
      </c>
      <c r="C1180" s="138">
        <v>0.5</v>
      </c>
      <c r="D1180" s="110"/>
      <c r="E1180" s="88"/>
      <c r="F1180" s="102"/>
      <c r="G1180" s="95"/>
      <c r="H1180" s="113"/>
      <c r="I1180" s="484"/>
      <c r="J1180" s="123">
        <f t="shared" si="126"/>
        <v>0</v>
      </c>
      <c r="K1180" s="123">
        <f t="shared" si="127"/>
        <v>0</v>
      </c>
      <c r="N1180" s="81"/>
      <c r="O1180" s="81"/>
      <c r="P1180" s="81"/>
      <c r="Q1180" s="81"/>
      <c r="R1180" s="81"/>
      <c r="S1180" s="81"/>
      <c r="T1180" s="81"/>
      <c r="Y1180" s="81"/>
      <c r="Z1180" s="81"/>
      <c r="AA1180" s="81"/>
      <c r="AB1180" s="81"/>
      <c r="AC1180" s="81"/>
    </row>
    <row r="1181" spans="1:29" s="109" customFormat="1" ht="10.5" x14ac:dyDescent="0.25">
      <c r="B1181" s="472" t="s">
        <v>374</v>
      </c>
      <c r="C1181" s="141">
        <v>1</v>
      </c>
      <c r="D1181" s="110"/>
      <c r="E1181" s="88"/>
      <c r="F1181" s="102"/>
      <c r="G1181" s="95"/>
      <c r="H1181" s="113"/>
      <c r="I1181" s="484"/>
      <c r="J1181" s="123">
        <f t="shared" si="126"/>
        <v>0</v>
      </c>
      <c r="K1181" s="123">
        <f t="shared" si="127"/>
        <v>0</v>
      </c>
      <c r="N1181" s="81"/>
      <c r="O1181" s="81"/>
      <c r="P1181" s="81"/>
      <c r="Q1181" s="81"/>
      <c r="R1181" s="81"/>
      <c r="S1181" s="81"/>
      <c r="T1181" s="81"/>
      <c r="Y1181" s="81"/>
      <c r="Z1181" s="81"/>
      <c r="AA1181" s="81"/>
      <c r="AB1181" s="81"/>
      <c r="AC1181" s="81"/>
    </row>
    <row r="1182" spans="1:29" ht="10.5" x14ac:dyDescent="0.25">
      <c r="B1182" s="472" t="s">
        <v>359</v>
      </c>
      <c r="C1182" s="141">
        <v>1.5</v>
      </c>
      <c r="D1182" s="137"/>
      <c r="E1182" s="88"/>
      <c r="F1182" s="102"/>
      <c r="G1182" s="95"/>
      <c r="H1182" s="120"/>
      <c r="I1182" s="108"/>
      <c r="J1182" s="123">
        <f>C1182*E1182</f>
        <v>0</v>
      </c>
      <c r="K1182" s="123">
        <f>C1182*G1182</f>
        <v>0</v>
      </c>
      <c r="L1182" s="81"/>
      <c r="M1182" s="81"/>
      <c r="N1182" s="81"/>
      <c r="O1182" s="81"/>
      <c r="P1182" s="81"/>
      <c r="Q1182" s="81"/>
      <c r="R1182" s="81"/>
      <c r="S1182" s="81"/>
      <c r="T1182" s="81"/>
      <c r="U1182" s="81"/>
      <c r="V1182" s="81"/>
      <c r="W1182" s="81"/>
    </row>
    <row r="1183" spans="1:29" ht="10.5" x14ac:dyDescent="0.25">
      <c r="B1183" s="474" t="s">
        <v>463</v>
      </c>
      <c r="C1183" s="316"/>
      <c r="D1183" s="137"/>
      <c r="E1183" s="316"/>
      <c r="F1183" s="102"/>
      <c r="G1183" s="317"/>
      <c r="H1183" s="120"/>
      <c r="I1183" s="108"/>
      <c r="J1183" s="317"/>
      <c r="K1183" s="317"/>
      <c r="L1183" s="81"/>
      <c r="M1183" s="81"/>
      <c r="N1183" s="81"/>
      <c r="O1183" s="81"/>
      <c r="P1183" s="81"/>
      <c r="Q1183" s="81"/>
      <c r="R1183" s="81"/>
      <c r="S1183" s="81"/>
      <c r="T1183" s="81"/>
      <c r="U1183" s="81"/>
      <c r="V1183" s="81"/>
      <c r="W1183" s="81"/>
    </row>
    <row r="1184" spans="1:29" ht="10.5" x14ac:dyDescent="0.25">
      <c r="B1184" s="473" t="s">
        <v>470</v>
      </c>
      <c r="C1184" s="460">
        <v>0.85</v>
      </c>
      <c r="D1184" s="137"/>
      <c r="E1184" s="88"/>
      <c r="F1184" s="102"/>
      <c r="G1184" s="95"/>
      <c r="H1184" s="120"/>
      <c r="I1184" s="108"/>
      <c r="J1184" s="123">
        <f>C1184*E1184</f>
        <v>0</v>
      </c>
      <c r="K1184" s="123">
        <f>C1184*G1184</f>
        <v>0</v>
      </c>
      <c r="L1184" s="81"/>
      <c r="M1184" s="81"/>
      <c r="N1184" s="81"/>
      <c r="O1184" s="81"/>
      <c r="P1184" s="81"/>
      <c r="Q1184" s="81"/>
      <c r="R1184" s="81"/>
      <c r="S1184" s="81"/>
      <c r="T1184" s="81"/>
      <c r="U1184" s="81"/>
      <c r="V1184" s="81"/>
      <c r="W1184" s="81"/>
    </row>
    <row r="1185" spans="1:33" ht="10.5" x14ac:dyDescent="0.25">
      <c r="B1185" s="473" t="s">
        <v>469</v>
      </c>
      <c r="C1185" s="460">
        <v>1</v>
      </c>
      <c r="D1185" s="137"/>
      <c r="E1185" s="88"/>
      <c r="F1185" s="102"/>
      <c r="G1185" s="95"/>
      <c r="H1185" s="120"/>
      <c r="I1185" s="108"/>
      <c r="J1185" s="123">
        <f>C1185*E1185</f>
        <v>0</v>
      </c>
      <c r="K1185" s="123">
        <f>C1185*G1185</f>
        <v>0</v>
      </c>
      <c r="L1185" s="81"/>
      <c r="M1185" s="81"/>
      <c r="N1185" s="81"/>
      <c r="O1185" s="81"/>
      <c r="P1185" s="81"/>
      <c r="Q1185" s="81"/>
      <c r="R1185" s="81"/>
      <c r="S1185" s="81"/>
      <c r="T1185" s="81"/>
      <c r="U1185" s="81"/>
      <c r="V1185" s="81"/>
      <c r="W1185" s="81"/>
    </row>
    <row r="1186" spans="1:33" ht="10.5" x14ac:dyDescent="0.25">
      <c r="B1186" s="124"/>
      <c r="C1186" s="125"/>
      <c r="D1186" s="126"/>
      <c r="E1186" s="127"/>
      <c r="F1186" s="102"/>
      <c r="G1186" s="125"/>
      <c r="H1186" s="102"/>
      <c r="I1186" s="108"/>
      <c r="J1186" s="108"/>
      <c r="K1186" s="108"/>
      <c r="L1186" s="101"/>
      <c r="M1186" s="101"/>
      <c r="N1186" s="101"/>
      <c r="O1186" s="101"/>
      <c r="P1186" s="81"/>
      <c r="Q1186" s="155"/>
      <c r="R1186" s="155"/>
      <c r="S1186" s="155"/>
      <c r="T1186" s="155"/>
      <c r="U1186" s="155"/>
      <c r="V1186" s="155"/>
      <c r="W1186" s="155"/>
    </row>
    <row r="1187" spans="1:33" s="155" customFormat="1" ht="10.5" customHeight="1" x14ac:dyDescent="0.25">
      <c r="B1187" s="129" t="s">
        <v>349</v>
      </c>
      <c r="C1187" s="130" t="s">
        <v>53</v>
      </c>
      <c r="D1187" s="131"/>
      <c r="E1187" s="85">
        <f>SUM(J1179:J1182,J1184:J1185)</f>
        <v>0</v>
      </c>
      <c r="F1187" s="131"/>
      <c r="G1187" s="91"/>
      <c r="H1187" s="131"/>
      <c r="I1187" s="158"/>
      <c r="J1187" s="158"/>
      <c r="K1187" s="158"/>
      <c r="L1187" s="91"/>
      <c r="M1187" s="91"/>
      <c r="N1187" s="91"/>
      <c r="O1187" s="91"/>
      <c r="P1187" s="91"/>
      <c r="Q1187" s="91"/>
      <c r="R1187" s="91"/>
      <c r="S1187" s="91"/>
      <c r="Y1187" s="81"/>
      <c r="Z1187" s="81"/>
      <c r="AA1187" s="81"/>
      <c r="AB1187" s="81"/>
      <c r="AC1187" s="81"/>
      <c r="AD1187" s="81"/>
      <c r="AE1187" s="81"/>
      <c r="AF1187" s="81"/>
      <c r="AG1187" s="81"/>
    </row>
    <row r="1188" spans="1:33" s="155" customFormat="1" ht="10.5" customHeight="1" x14ac:dyDescent="0.25">
      <c r="B1188" s="129" t="s">
        <v>350</v>
      </c>
      <c r="C1188" s="130" t="s">
        <v>54</v>
      </c>
      <c r="D1188" s="131"/>
      <c r="E1188" s="85">
        <f>SUM(K1179:K1182,K1184:K1185)</f>
        <v>0</v>
      </c>
      <c r="F1188" s="131"/>
      <c r="G1188" s="91"/>
      <c r="H1188" s="131"/>
      <c r="I1188" s="158"/>
      <c r="J1188" s="158"/>
      <c r="K1188" s="158"/>
      <c r="L1188" s="91"/>
      <c r="M1188" s="91"/>
      <c r="N1188" s="91"/>
      <c r="O1188" s="91"/>
      <c r="P1188" s="91"/>
      <c r="Q1188" s="91"/>
      <c r="R1188" s="91"/>
      <c r="S1188" s="9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</row>
    <row r="1190" spans="1:33" ht="10.5" x14ac:dyDescent="0.35">
      <c r="A1190" s="410"/>
      <c r="B1190" s="728"/>
      <c r="C1190" s="728"/>
      <c r="D1190" s="728"/>
      <c r="E1190" s="728"/>
      <c r="F1190" s="728"/>
      <c r="G1190" s="728"/>
      <c r="H1190" s="728"/>
      <c r="I1190" s="728"/>
      <c r="J1190" s="728"/>
      <c r="K1190" s="728"/>
      <c r="L1190" s="728"/>
      <c r="M1190" s="728"/>
      <c r="N1190" s="728"/>
      <c r="O1190" s="728"/>
      <c r="P1190" s="728"/>
      <c r="Q1190" s="728"/>
      <c r="R1190" s="728"/>
      <c r="S1190" s="728"/>
      <c r="T1190" s="728"/>
      <c r="U1190" s="728"/>
      <c r="V1190" s="728"/>
      <c r="W1190" s="728"/>
    </row>
    <row r="1191" spans="1:33" s="82" customFormat="1" ht="14" customHeight="1" x14ac:dyDescent="0.25">
      <c r="A1191" s="645" t="s">
        <v>532</v>
      </c>
      <c r="B1191" s="645"/>
      <c r="C1191" s="645"/>
      <c r="D1191" s="645"/>
      <c r="E1191" s="645"/>
      <c r="F1191" s="645"/>
      <c r="G1191" s="645"/>
      <c r="H1191" s="645"/>
      <c r="I1191" s="158"/>
      <c r="J1191" s="158"/>
      <c r="K1191" s="158"/>
      <c r="L1191" s="158"/>
      <c r="M1191" s="158"/>
      <c r="N1191" s="158"/>
      <c r="O1191" s="158"/>
      <c r="P1191" s="158"/>
      <c r="Q1191" s="84"/>
      <c r="R1191" s="84"/>
      <c r="S1191" s="84"/>
      <c r="T1191" s="84"/>
      <c r="U1191" s="84"/>
      <c r="V1191" s="84"/>
      <c r="W1191" s="84"/>
      <c r="Y1191" s="81"/>
      <c r="Z1191" s="81"/>
      <c r="AA1191" s="81"/>
      <c r="AB1191" s="81"/>
      <c r="AC1191" s="81"/>
      <c r="AD1191" s="81"/>
      <c r="AE1191" s="81"/>
      <c r="AF1191" s="81"/>
      <c r="AG1191" s="81"/>
    </row>
    <row r="1192" spans="1:33" ht="10.5" x14ac:dyDescent="0.25">
      <c r="A1192" s="83"/>
      <c r="B1192" s="242"/>
      <c r="C1192" s="148"/>
      <c r="D1192" s="178"/>
      <c r="E1192" s="227"/>
      <c r="F1192" s="178"/>
      <c r="G1192" s="179"/>
      <c r="H1192" s="178"/>
      <c r="I1192" s="158"/>
      <c r="J1192" s="158"/>
      <c r="K1192" s="158"/>
      <c r="L1192" s="158"/>
      <c r="M1192" s="158"/>
      <c r="N1192" s="158"/>
      <c r="O1192" s="158"/>
      <c r="P1192" s="158"/>
      <c r="Q1192" s="157"/>
      <c r="R1192" s="157"/>
      <c r="S1192" s="157"/>
      <c r="T1192" s="157"/>
      <c r="U1192" s="206"/>
      <c r="V1192" s="179"/>
      <c r="W1192" s="179"/>
    </row>
    <row r="1193" spans="1:33" ht="13" x14ac:dyDescent="0.25">
      <c r="A1193" s="429" t="s">
        <v>573</v>
      </c>
      <c r="B1193" s="412" t="s">
        <v>8</v>
      </c>
      <c r="C1193" s="199"/>
      <c r="D1193" s="178"/>
      <c r="E1193" s="239"/>
      <c r="F1193" s="178"/>
      <c r="G1193" s="179"/>
      <c r="H1193" s="178"/>
      <c r="I1193" s="205"/>
      <c r="J1193" s="205"/>
      <c r="K1193" s="205"/>
      <c r="L1193" s="279"/>
      <c r="M1193" s="596"/>
      <c r="N1193" s="568"/>
      <c r="O1193" s="568"/>
      <c r="P1193" s="568"/>
      <c r="Q1193" s="279"/>
      <c r="R1193" s="568"/>
      <c r="S1193" s="596"/>
      <c r="T1193" s="279"/>
      <c r="U1193" s="206"/>
      <c r="V1193" s="179"/>
      <c r="W1193" s="179"/>
    </row>
    <row r="1194" spans="1:33" ht="9.9" customHeight="1" x14ac:dyDescent="0.35">
      <c r="A1194" s="430"/>
      <c r="B1194" s="83"/>
      <c r="C1194" s="84"/>
      <c r="D1194" s="83"/>
      <c r="E1194" s="83"/>
      <c r="F1194" s="83"/>
      <c r="G1194" s="84"/>
      <c r="H1194" s="83"/>
      <c r="I1194" s="83"/>
      <c r="J1194" s="83"/>
      <c r="K1194" s="83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</row>
    <row r="1195" spans="1:33" s="109" customFormat="1" ht="13" x14ac:dyDescent="0.25">
      <c r="A1195" s="431"/>
      <c r="B1195" s="708" t="s">
        <v>345</v>
      </c>
      <c r="C1195" s="705" t="s">
        <v>346</v>
      </c>
      <c r="D1195" s="110"/>
      <c r="E1195" s="705" t="s">
        <v>2</v>
      </c>
      <c r="F1195" s="111"/>
      <c r="G1195" s="705" t="s">
        <v>48</v>
      </c>
      <c r="H1195" s="233"/>
      <c r="I1195" s="727"/>
      <c r="J1195" s="727"/>
      <c r="K1195" s="727"/>
      <c r="L1195" s="727"/>
      <c r="M1195" s="727"/>
      <c r="N1195" s="727"/>
      <c r="O1195" s="727"/>
      <c r="P1195" s="727"/>
      <c r="Q1195" s="727"/>
      <c r="R1195" s="727"/>
      <c r="S1195" s="727"/>
      <c r="T1195" s="727"/>
      <c r="U1195" s="158"/>
      <c r="V1195" s="723"/>
      <c r="W1195" s="723"/>
      <c r="Y1195" s="81"/>
      <c r="Z1195" s="81"/>
      <c r="AA1195" s="81"/>
      <c r="AB1195" s="81"/>
      <c r="AC1195" s="81"/>
      <c r="AD1195" s="81"/>
      <c r="AE1195" s="81"/>
      <c r="AF1195" s="81"/>
      <c r="AG1195" s="81"/>
    </row>
    <row r="1196" spans="1:33" s="109" customFormat="1" ht="13" x14ac:dyDescent="0.25">
      <c r="A1196" s="431"/>
      <c r="B1196" s="709"/>
      <c r="C1196" s="706"/>
      <c r="D1196" s="110"/>
      <c r="E1196" s="706"/>
      <c r="F1196" s="111"/>
      <c r="G1196" s="706"/>
      <c r="H1196" s="276"/>
      <c r="I1196" s="218"/>
      <c r="J1196" s="218"/>
      <c r="K1196" s="218"/>
      <c r="L1196" s="218"/>
      <c r="M1196" s="218"/>
      <c r="N1196" s="218"/>
      <c r="O1196" s="218"/>
      <c r="P1196" s="218"/>
      <c r="Q1196" s="218"/>
      <c r="R1196" s="218"/>
      <c r="S1196" s="218"/>
      <c r="T1196" s="218"/>
      <c r="U1196" s="158"/>
      <c r="V1196" s="723"/>
      <c r="W1196" s="723"/>
      <c r="Y1196" s="81"/>
      <c r="Z1196" s="81"/>
      <c r="AA1196" s="81"/>
      <c r="AB1196" s="81"/>
      <c r="AC1196" s="81"/>
      <c r="AD1196" s="81"/>
      <c r="AE1196" s="81"/>
      <c r="AF1196" s="81"/>
      <c r="AG1196" s="81"/>
    </row>
    <row r="1197" spans="1:33" s="109" customFormat="1" ht="13" x14ac:dyDescent="0.25">
      <c r="A1197" s="431"/>
      <c r="B1197" s="115" t="s">
        <v>545</v>
      </c>
      <c r="C1197" s="116" t="s">
        <v>546</v>
      </c>
      <c r="D1197" s="110"/>
      <c r="E1197" s="116" t="s">
        <v>547</v>
      </c>
      <c r="F1197" s="111"/>
      <c r="G1197" s="116" t="s">
        <v>548</v>
      </c>
      <c r="H1197" s="276"/>
      <c r="I1197" s="218"/>
      <c r="J1197" s="218"/>
      <c r="K1197" s="218"/>
      <c r="L1197" s="218"/>
      <c r="M1197" s="218"/>
      <c r="N1197" s="218"/>
      <c r="O1197" s="218"/>
      <c r="P1197" s="218"/>
      <c r="Q1197" s="218"/>
      <c r="R1197" s="218"/>
      <c r="S1197" s="218"/>
      <c r="T1197" s="218"/>
      <c r="U1197" s="158"/>
      <c r="V1197" s="221"/>
      <c r="W1197" s="221"/>
      <c r="Y1197" s="81"/>
      <c r="Z1197" s="81"/>
      <c r="AA1197" s="81"/>
      <c r="AB1197" s="81"/>
      <c r="AC1197" s="81"/>
      <c r="AD1197" s="81"/>
      <c r="AE1197" s="81"/>
      <c r="AF1197" s="81"/>
      <c r="AG1197" s="81"/>
    </row>
    <row r="1198" spans="1:33" ht="12.75" customHeight="1" x14ac:dyDescent="0.25">
      <c r="A1198" s="430"/>
      <c r="B1198" s="106" t="s">
        <v>8</v>
      </c>
      <c r="C1198" s="119">
        <v>0</v>
      </c>
      <c r="D1198" s="137"/>
      <c r="E1198" s="88"/>
      <c r="F1198" s="102"/>
      <c r="G1198" s="87">
        <f>C1198*E1198</f>
        <v>0</v>
      </c>
      <c r="H1198" s="245"/>
      <c r="I1198" s="219"/>
      <c r="J1198" s="219"/>
      <c r="K1198" s="219"/>
    </row>
    <row r="1199" spans="1:33" ht="12.75" customHeight="1" x14ac:dyDescent="0.25">
      <c r="A1199" s="430"/>
      <c r="B1199" s="246"/>
      <c r="C1199" s="180" t="s">
        <v>42</v>
      </c>
      <c r="D1199" s="243"/>
      <c r="E1199" s="87">
        <f>SUM(E1198)</f>
        <v>0</v>
      </c>
      <c r="F1199" s="206"/>
      <c r="G1199" s="87">
        <f>SUM(G1198)</f>
        <v>0</v>
      </c>
      <c r="H1199" s="245"/>
      <c r="I1199" s="219"/>
      <c r="J1199" s="219"/>
      <c r="K1199" s="219"/>
      <c r="L1199" s="220"/>
      <c r="M1199" s="220"/>
      <c r="N1199" s="220"/>
      <c r="O1199" s="220"/>
      <c r="P1199" s="220"/>
      <c r="Q1199" s="220"/>
      <c r="R1199" s="220"/>
      <c r="S1199" s="220"/>
      <c r="T1199" s="220"/>
      <c r="U1199" s="206"/>
      <c r="V1199" s="199"/>
      <c r="W1199" s="199"/>
    </row>
    <row r="1200" spans="1:33" ht="12.75" customHeight="1" x14ac:dyDescent="0.25">
      <c r="A1200" s="430"/>
      <c r="B1200" s="246"/>
      <c r="C1200" s="180"/>
      <c r="D1200" s="243"/>
      <c r="E1200" s="244"/>
      <c r="F1200" s="178"/>
      <c r="G1200" s="90"/>
      <c r="H1200" s="245"/>
      <c r="I1200" s="219"/>
      <c r="J1200" s="219"/>
      <c r="K1200" s="219"/>
      <c r="L1200" s="220"/>
      <c r="M1200" s="220"/>
      <c r="N1200" s="220"/>
      <c r="O1200" s="220"/>
      <c r="P1200" s="220"/>
      <c r="Q1200" s="220"/>
      <c r="R1200" s="220"/>
      <c r="S1200" s="220"/>
      <c r="T1200" s="220"/>
      <c r="U1200" s="206"/>
      <c r="V1200" s="199"/>
      <c r="W1200" s="199"/>
    </row>
    <row r="1201" spans="1:33" ht="13" x14ac:dyDescent="0.25">
      <c r="A1201" s="430"/>
      <c r="B1201" s="246"/>
      <c r="C1201" s="180"/>
      <c r="D1201" s="243"/>
      <c r="E1201" s="244"/>
      <c r="F1201" s="178"/>
      <c r="G1201" s="90"/>
      <c r="H1201" s="245"/>
      <c r="I1201" s="219"/>
      <c r="J1201" s="219"/>
      <c r="K1201" s="219"/>
      <c r="L1201" s="220"/>
      <c r="M1201" s="220"/>
      <c r="N1201" s="220"/>
      <c r="O1201" s="220"/>
      <c r="P1201" s="220"/>
      <c r="Q1201" s="220"/>
      <c r="R1201" s="220"/>
      <c r="S1201" s="220"/>
      <c r="T1201" s="220"/>
      <c r="U1201" s="206"/>
      <c r="V1201" s="199"/>
      <c r="W1201" s="199"/>
    </row>
    <row r="1202" spans="1:33" s="155" customFormat="1" ht="13" x14ac:dyDescent="0.25">
      <c r="A1202" s="429" t="s">
        <v>574</v>
      </c>
      <c r="B1202" s="412" t="s">
        <v>10</v>
      </c>
      <c r="C1202" s="199"/>
      <c r="D1202" s="178"/>
      <c r="E1202" s="239"/>
      <c r="F1202" s="178"/>
      <c r="G1202" s="179"/>
      <c r="H1202" s="131"/>
      <c r="I1202" s="156"/>
      <c r="J1202" s="156"/>
      <c r="K1202" s="156"/>
      <c r="L1202" s="157"/>
      <c r="M1202" s="157"/>
      <c r="N1202" s="157"/>
      <c r="O1202" s="157"/>
      <c r="P1202" s="157"/>
      <c r="Q1202" s="157"/>
      <c r="R1202" s="157"/>
      <c r="S1202" s="157"/>
      <c r="T1202" s="157"/>
      <c r="U1202" s="158"/>
      <c r="V1202" s="91"/>
      <c r="W1202" s="91"/>
      <c r="Y1202" s="81"/>
      <c r="Z1202" s="81"/>
      <c r="AA1202" s="81"/>
      <c r="AB1202" s="81"/>
      <c r="AC1202" s="81"/>
      <c r="AD1202" s="81"/>
      <c r="AE1202" s="81"/>
      <c r="AF1202" s="81"/>
      <c r="AG1202" s="81"/>
    </row>
    <row r="1203" spans="1:33" ht="15" customHeight="1" x14ac:dyDescent="0.35">
      <c r="A1203" s="430"/>
      <c r="B1203" s="83"/>
      <c r="C1203" s="84"/>
      <c r="D1203" s="83"/>
      <c r="E1203" s="83"/>
      <c r="F1203" s="83"/>
      <c r="G1203" s="84"/>
      <c r="H1203" s="83"/>
      <c r="I1203" s="83"/>
      <c r="J1203" s="83"/>
      <c r="K1203" s="83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</row>
    <row r="1204" spans="1:33" ht="15" customHeight="1" x14ac:dyDescent="0.25">
      <c r="A1204" s="431"/>
      <c r="B1204" s="708" t="s">
        <v>345</v>
      </c>
      <c r="C1204" s="705" t="s">
        <v>346</v>
      </c>
      <c r="D1204" s="110"/>
      <c r="E1204" s="705" t="s">
        <v>2</v>
      </c>
      <c r="F1204" s="111"/>
      <c r="G1204" s="705" t="s">
        <v>48</v>
      </c>
      <c r="W1204" s="209"/>
    </row>
    <row r="1205" spans="1:33" ht="15" customHeight="1" x14ac:dyDescent="0.25">
      <c r="A1205" s="431"/>
      <c r="B1205" s="709"/>
      <c r="C1205" s="706"/>
      <c r="D1205" s="110"/>
      <c r="E1205" s="706"/>
      <c r="F1205" s="111"/>
      <c r="G1205" s="706"/>
    </row>
    <row r="1206" spans="1:33" ht="15" customHeight="1" x14ac:dyDescent="0.25">
      <c r="A1206" s="431"/>
      <c r="B1206" s="115" t="s">
        <v>545</v>
      </c>
      <c r="C1206" s="116" t="s">
        <v>546</v>
      </c>
      <c r="D1206" s="110"/>
      <c r="E1206" s="116" t="s">
        <v>547</v>
      </c>
      <c r="F1206" s="111"/>
      <c r="G1206" s="116" t="s">
        <v>548</v>
      </c>
    </row>
    <row r="1207" spans="1:33" ht="15" customHeight="1" x14ac:dyDescent="0.25">
      <c r="A1207" s="430"/>
      <c r="B1207" s="106" t="s">
        <v>368</v>
      </c>
      <c r="C1207" s="119">
        <v>0</v>
      </c>
      <c r="D1207" s="137"/>
      <c r="E1207" s="88"/>
      <c r="F1207" s="102"/>
      <c r="G1207" s="87">
        <f>C1207*E1207</f>
        <v>0</v>
      </c>
    </row>
    <row r="1208" spans="1:33" ht="15" customHeight="1" x14ac:dyDescent="0.25">
      <c r="A1208" s="430"/>
      <c r="B1208" s="106" t="s">
        <v>369</v>
      </c>
      <c r="C1208" s="138">
        <v>0.2</v>
      </c>
      <c r="D1208" s="137"/>
      <c r="E1208" s="86"/>
      <c r="F1208" s="102"/>
      <c r="G1208" s="87">
        <f t="shared" ref="G1208:G1211" si="128">C1208*E1208</f>
        <v>0</v>
      </c>
    </row>
    <row r="1209" spans="1:33" ht="15" customHeight="1" x14ac:dyDescent="0.25">
      <c r="A1209" s="430"/>
      <c r="B1209" s="106" t="s">
        <v>370</v>
      </c>
      <c r="C1209" s="141">
        <v>0.5</v>
      </c>
      <c r="D1209" s="137"/>
      <c r="E1209" s="88"/>
      <c r="F1209" s="102"/>
      <c r="G1209" s="87">
        <f t="shared" si="128"/>
        <v>0</v>
      </c>
    </row>
    <row r="1210" spans="1:33" ht="15" customHeight="1" x14ac:dyDescent="0.25">
      <c r="A1210" s="430"/>
      <c r="B1210" s="106" t="s">
        <v>371</v>
      </c>
      <c r="C1210" s="141">
        <v>1</v>
      </c>
      <c r="D1210" s="137"/>
      <c r="E1210" s="88"/>
      <c r="F1210" s="102"/>
      <c r="G1210" s="87">
        <f t="shared" si="128"/>
        <v>0</v>
      </c>
    </row>
    <row r="1211" spans="1:33" ht="15" customHeight="1" x14ac:dyDescent="0.25">
      <c r="A1211" s="430"/>
      <c r="B1211" s="106" t="s">
        <v>351</v>
      </c>
      <c r="C1211" s="141">
        <v>1.5</v>
      </c>
      <c r="D1211" s="137"/>
      <c r="E1211" s="88"/>
      <c r="F1211" s="102"/>
      <c r="G1211" s="87">
        <f t="shared" si="128"/>
        <v>0</v>
      </c>
    </row>
    <row r="1212" spans="1:33" ht="15" customHeight="1" x14ac:dyDescent="0.25">
      <c r="A1212" s="430"/>
      <c r="B1212" s="106" t="s">
        <v>353</v>
      </c>
      <c r="C1212" s="141">
        <v>1</v>
      </c>
      <c r="D1212" s="137"/>
      <c r="E1212" s="88"/>
      <c r="F1212" s="102"/>
      <c r="G1212" s="87">
        <f>C1212*E1212</f>
        <v>0</v>
      </c>
    </row>
    <row r="1213" spans="1:33" ht="15" customHeight="1" x14ac:dyDescent="0.25">
      <c r="A1213" s="300"/>
      <c r="C1213" s="180" t="s">
        <v>42</v>
      </c>
      <c r="E1213" s="87">
        <f>SUM(E1207:E1212)</f>
        <v>0</v>
      </c>
      <c r="F1213" s="206"/>
      <c r="G1213" s="87">
        <f>SUM(G1207:G1212)</f>
        <v>0</v>
      </c>
    </row>
    <row r="1214" spans="1:33" ht="15" customHeight="1" x14ac:dyDescent="0.35">
      <c r="A1214" s="300"/>
    </row>
    <row r="1215" spans="1:33" ht="15" customHeight="1" x14ac:dyDescent="0.35">
      <c r="A1215" s="300"/>
    </row>
    <row r="1216" spans="1:33" ht="15" customHeight="1" x14ac:dyDescent="0.25">
      <c r="A1216" s="429" t="s">
        <v>527</v>
      </c>
      <c r="B1216" s="412" t="s">
        <v>12</v>
      </c>
      <c r="C1216" s="199"/>
      <c r="D1216" s="178"/>
      <c r="E1216" s="239"/>
      <c r="F1216" s="178"/>
      <c r="G1216" s="179"/>
    </row>
    <row r="1217" spans="1:7" ht="15" customHeight="1" x14ac:dyDescent="0.35">
      <c r="A1217" s="430"/>
      <c r="B1217" s="83"/>
      <c r="C1217" s="84"/>
      <c r="D1217" s="83"/>
      <c r="E1217" s="83"/>
      <c r="F1217" s="83"/>
      <c r="G1217" s="84"/>
    </row>
    <row r="1218" spans="1:7" ht="15" customHeight="1" x14ac:dyDescent="0.25">
      <c r="A1218" s="431"/>
      <c r="B1218" s="708" t="s">
        <v>345</v>
      </c>
      <c r="C1218" s="705" t="s">
        <v>346</v>
      </c>
      <c r="D1218" s="110"/>
      <c r="E1218" s="705" t="s">
        <v>2</v>
      </c>
      <c r="F1218" s="111"/>
      <c r="G1218" s="705" t="s">
        <v>48</v>
      </c>
    </row>
    <row r="1219" spans="1:7" ht="15" customHeight="1" x14ac:dyDescent="0.25">
      <c r="A1219" s="431"/>
      <c r="B1219" s="709"/>
      <c r="C1219" s="706"/>
      <c r="D1219" s="110"/>
      <c r="E1219" s="706"/>
      <c r="F1219" s="111"/>
      <c r="G1219" s="706"/>
    </row>
    <row r="1220" spans="1:7" ht="15" customHeight="1" x14ac:dyDescent="0.25">
      <c r="A1220" s="431"/>
      <c r="B1220" s="115" t="s">
        <v>545</v>
      </c>
      <c r="C1220" s="116" t="s">
        <v>546</v>
      </c>
      <c r="D1220" s="110"/>
      <c r="E1220" s="116" t="s">
        <v>547</v>
      </c>
      <c r="F1220" s="111"/>
      <c r="G1220" s="116" t="s">
        <v>548</v>
      </c>
    </row>
    <row r="1221" spans="1:7" ht="15" customHeight="1" x14ac:dyDescent="0.25">
      <c r="A1221" s="430"/>
      <c r="B1221" s="106" t="s">
        <v>368</v>
      </c>
      <c r="C1221" s="138">
        <v>0.2</v>
      </c>
      <c r="D1221" s="137"/>
      <c r="E1221" s="88"/>
      <c r="F1221" s="102"/>
      <c r="G1221" s="87">
        <f>C1221*E1221</f>
        <v>0</v>
      </c>
    </row>
    <row r="1222" spans="1:7" ht="15" customHeight="1" x14ac:dyDescent="0.25">
      <c r="A1222" s="430"/>
      <c r="B1222" s="106" t="s">
        <v>372</v>
      </c>
      <c r="C1222" s="138">
        <v>0.5</v>
      </c>
      <c r="D1222" s="137"/>
      <c r="E1222" s="86"/>
      <c r="F1222" s="102"/>
      <c r="G1222" s="87">
        <f>C1222*E1222</f>
        <v>0</v>
      </c>
    </row>
    <row r="1223" spans="1:7" ht="15" customHeight="1" x14ac:dyDescent="0.25">
      <c r="A1223" s="430"/>
      <c r="B1223" s="106" t="s">
        <v>371</v>
      </c>
      <c r="C1223" s="141">
        <v>1</v>
      </c>
      <c r="D1223" s="137"/>
      <c r="E1223" s="88"/>
      <c r="F1223" s="102"/>
      <c r="G1223" s="87">
        <f>C1223*E1223</f>
        <v>0</v>
      </c>
    </row>
    <row r="1224" spans="1:7" ht="15" customHeight="1" x14ac:dyDescent="0.25">
      <c r="A1224" s="430"/>
      <c r="B1224" s="106" t="s">
        <v>351</v>
      </c>
      <c r="C1224" s="141">
        <v>1.5</v>
      </c>
      <c r="D1224" s="137"/>
      <c r="E1224" s="88"/>
      <c r="F1224" s="102"/>
      <c r="G1224" s="87">
        <f>C1224*E1224</f>
        <v>0</v>
      </c>
    </row>
    <row r="1225" spans="1:7" ht="15" customHeight="1" x14ac:dyDescent="0.25">
      <c r="A1225" s="430"/>
      <c r="B1225" s="106" t="s">
        <v>353</v>
      </c>
      <c r="C1225" s="141">
        <v>0.5</v>
      </c>
      <c r="D1225" s="137"/>
      <c r="E1225" s="88"/>
      <c r="F1225" s="102"/>
      <c r="G1225" s="87">
        <f>C1225*E1225</f>
        <v>0</v>
      </c>
    </row>
    <row r="1226" spans="1:7" ht="15" customHeight="1" x14ac:dyDescent="0.25">
      <c r="A1226" s="300"/>
      <c r="C1226" s="180" t="s">
        <v>42</v>
      </c>
      <c r="E1226" s="87">
        <f>SUM(E1221:E1225)</f>
        <v>0</v>
      </c>
      <c r="F1226" s="206"/>
      <c r="G1226" s="87">
        <f>SUM(G1221:G1225)</f>
        <v>0</v>
      </c>
    </row>
    <row r="1227" spans="1:7" ht="15" customHeight="1" x14ac:dyDescent="0.35">
      <c r="A1227" s="300"/>
    </row>
    <row r="1228" spans="1:7" ht="15" customHeight="1" x14ac:dyDescent="0.35">
      <c r="A1228" s="300"/>
    </row>
    <row r="1229" spans="1:7" ht="13" x14ac:dyDescent="0.35">
      <c r="A1229" s="429" t="s">
        <v>531</v>
      </c>
      <c r="B1229" s="423" t="s">
        <v>14</v>
      </c>
      <c r="C1229" s="210"/>
      <c r="D1229" s="210"/>
      <c r="E1229" s="210"/>
      <c r="F1229" s="210"/>
      <c r="G1229" s="210"/>
    </row>
    <row r="1230" spans="1:7" ht="15" customHeight="1" x14ac:dyDescent="0.35">
      <c r="A1230" s="430"/>
      <c r="B1230" s="83"/>
      <c r="C1230" s="84"/>
      <c r="D1230" s="83"/>
      <c r="E1230" s="83"/>
      <c r="F1230" s="83"/>
      <c r="G1230" s="84"/>
    </row>
    <row r="1231" spans="1:7" ht="15" customHeight="1" x14ac:dyDescent="0.25">
      <c r="A1231" s="431"/>
      <c r="B1231" s="708" t="s">
        <v>345</v>
      </c>
      <c r="C1231" s="705" t="s">
        <v>346</v>
      </c>
      <c r="D1231" s="110"/>
      <c r="E1231" s="705" t="s">
        <v>2</v>
      </c>
      <c r="F1231" s="111"/>
      <c r="G1231" s="705" t="s">
        <v>48</v>
      </c>
    </row>
    <row r="1232" spans="1:7" ht="15" customHeight="1" x14ac:dyDescent="0.25">
      <c r="A1232" s="431"/>
      <c r="B1232" s="709"/>
      <c r="C1232" s="706"/>
      <c r="D1232" s="110"/>
      <c r="E1232" s="706"/>
      <c r="F1232" s="111"/>
      <c r="G1232" s="706"/>
    </row>
    <row r="1233" spans="1:7" ht="15" customHeight="1" x14ac:dyDescent="0.25">
      <c r="A1233" s="431"/>
      <c r="B1233" s="115" t="s">
        <v>545</v>
      </c>
      <c r="C1233" s="116" t="s">
        <v>546</v>
      </c>
      <c r="D1233" s="110"/>
      <c r="E1233" s="116" t="s">
        <v>547</v>
      </c>
      <c r="F1233" s="111"/>
      <c r="G1233" s="116" t="s">
        <v>548</v>
      </c>
    </row>
    <row r="1234" spans="1:7" ht="15" customHeight="1" x14ac:dyDescent="0.25">
      <c r="A1234" s="430"/>
      <c r="B1234" s="143" t="s">
        <v>354</v>
      </c>
      <c r="C1234" s="119">
        <v>0</v>
      </c>
      <c r="D1234" s="137"/>
      <c r="E1234" s="88"/>
      <c r="F1234" s="102"/>
      <c r="G1234" s="87">
        <f t="shared" ref="G1234:G1240" si="129">C1234*E1234</f>
        <v>0</v>
      </c>
    </row>
    <row r="1235" spans="1:7" ht="15" customHeight="1" x14ac:dyDescent="0.25">
      <c r="A1235" s="430"/>
      <c r="B1235" s="106" t="s">
        <v>368</v>
      </c>
      <c r="C1235" s="119">
        <v>0.2</v>
      </c>
      <c r="D1235" s="137"/>
      <c r="E1235" s="88"/>
      <c r="F1235" s="102"/>
      <c r="G1235" s="87">
        <f t="shared" si="129"/>
        <v>0</v>
      </c>
    </row>
    <row r="1236" spans="1:7" ht="15" customHeight="1" x14ac:dyDescent="0.25">
      <c r="A1236" s="430"/>
      <c r="B1236" s="455" t="s">
        <v>369</v>
      </c>
      <c r="C1236" s="456">
        <v>0.3</v>
      </c>
      <c r="D1236" s="137"/>
      <c r="E1236" s="88"/>
      <c r="F1236" s="102"/>
      <c r="G1236" s="87">
        <f t="shared" si="129"/>
        <v>0</v>
      </c>
    </row>
    <row r="1237" spans="1:7" ht="15" customHeight="1" x14ac:dyDescent="0.25">
      <c r="A1237" s="430"/>
      <c r="B1237" s="153" t="s">
        <v>370</v>
      </c>
      <c r="C1237" s="138">
        <v>0.5</v>
      </c>
      <c r="D1237" s="137"/>
      <c r="E1237" s="86"/>
      <c r="F1237" s="102"/>
      <c r="G1237" s="87">
        <f t="shared" si="129"/>
        <v>0</v>
      </c>
    </row>
    <row r="1238" spans="1:7" ht="15" customHeight="1" x14ac:dyDescent="0.25">
      <c r="A1238" s="430"/>
      <c r="B1238" s="153" t="s">
        <v>371</v>
      </c>
      <c r="C1238" s="141">
        <v>1</v>
      </c>
      <c r="D1238" s="137"/>
      <c r="E1238" s="88"/>
      <c r="F1238" s="102"/>
      <c r="G1238" s="87">
        <f t="shared" si="129"/>
        <v>0</v>
      </c>
    </row>
    <row r="1239" spans="1:7" ht="15" customHeight="1" x14ac:dyDescent="0.25">
      <c r="A1239" s="430"/>
      <c r="B1239" s="106" t="s">
        <v>351</v>
      </c>
      <c r="C1239" s="141">
        <v>1.5</v>
      </c>
      <c r="D1239" s="137"/>
      <c r="E1239" s="88"/>
      <c r="F1239" s="102"/>
      <c r="G1239" s="87">
        <f t="shared" si="129"/>
        <v>0</v>
      </c>
    </row>
    <row r="1240" spans="1:7" ht="15" customHeight="1" x14ac:dyDescent="0.25">
      <c r="A1240" s="430"/>
      <c r="B1240" s="106" t="s">
        <v>352</v>
      </c>
      <c r="C1240" s="141">
        <v>0.5</v>
      </c>
      <c r="D1240" s="137"/>
      <c r="E1240" s="88"/>
      <c r="F1240" s="102"/>
      <c r="G1240" s="87">
        <f t="shared" si="129"/>
        <v>0</v>
      </c>
    </row>
    <row r="1241" spans="1:7" ht="15" customHeight="1" x14ac:dyDescent="0.25">
      <c r="A1241" s="300"/>
      <c r="C1241" s="180" t="s">
        <v>42</v>
      </c>
      <c r="E1241" s="87">
        <f>SUM(E1234:E1240)</f>
        <v>0</v>
      </c>
      <c r="F1241" s="206"/>
      <c r="G1241" s="87">
        <f>SUM(G1234:G1240)</f>
        <v>0</v>
      </c>
    </row>
    <row r="1242" spans="1:7" ht="15" customHeight="1" x14ac:dyDescent="0.35">
      <c r="A1242" s="300"/>
    </row>
    <row r="1243" spans="1:7" ht="15" customHeight="1" x14ac:dyDescent="0.35">
      <c r="A1243" s="300"/>
    </row>
    <row r="1244" spans="1:7" ht="15" customHeight="1" x14ac:dyDescent="0.25">
      <c r="A1244" s="429" t="s">
        <v>575</v>
      </c>
      <c r="B1244" s="412" t="s">
        <v>380</v>
      </c>
      <c r="C1244" s="199"/>
      <c r="D1244" s="178"/>
      <c r="E1244" s="239"/>
      <c r="F1244" s="178"/>
      <c r="G1244" s="179"/>
    </row>
    <row r="1245" spans="1:7" ht="15" customHeight="1" x14ac:dyDescent="0.35">
      <c r="A1245" s="430"/>
      <c r="B1245" s="83"/>
      <c r="C1245" s="84"/>
      <c r="D1245" s="83"/>
      <c r="E1245" s="83"/>
      <c r="F1245" s="83"/>
      <c r="G1245" s="84"/>
    </row>
    <row r="1246" spans="1:7" ht="15" customHeight="1" x14ac:dyDescent="0.25">
      <c r="A1246" s="431"/>
      <c r="B1246" s="708" t="s">
        <v>345</v>
      </c>
      <c r="C1246" s="705" t="s">
        <v>346</v>
      </c>
      <c r="D1246" s="110"/>
      <c r="E1246" s="705" t="s">
        <v>2</v>
      </c>
      <c r="F1246" s="111"/>
      <c r="G1246" s="705" t="s">
        <v>48</v>
      </c>
    </row>
    <row r="1247" spans="1:7" ht="15" customHeight="1" x14ac:dyDescent="0.25">
      <c r="A1247" s="431"/>
      <c r="B1247" s="709"/>
      <c r="C1247" s="706"/>
      <c r="D1247" s="110"/>
      <c r="E1247" s="706"/>
      <c r="F1247" s="111"/>
      <c r="G1247" s="706"/>
    </row>
    <row r="1248" spans="1:7" ht="15" customHeight="1" x14ac:dyDescent="0.25">
      <c r="A1248" s="431"/>
      <c r="B1248" s="115" t="s">
        <v>545</v>
      </c>
      <c r="C1248" s="116" t="s">
        <v>546</v>
      </c>
      <c r="D1248" s="110"/>
      <c r="E1248" s="116" t="s">
        <v>547</v>
      </c>
      <c r="F1248" s="111"/>
      <c r="G1248" s="116" t="s">
        <v>548</v>
      </c>
    </row>
    <row r="1249" spans="1:7" ht="15" customHeight="1" x14ac:dyDescent="0.25">
      <c r="A1249" s="431"/>
      <c r="B1249" s="470" t="s">
        <v>459</v>
      </c>
      <c r="C1249" s="316"/>
      <c r="D1249" s="137"/>
      <c r="E1249" s="316"/>
      <c r="F1249" s="102"/>
      <c r="G1249" s="317"/>
    </row>
    <row r="1250" spans="1:7" ht="15" customHeight="1" x14ac:dyDescent="0.25">
      <c r="A1250" s="431"/>
      <c r="B1250" s="472" t="s">
        <v>373</v>
      </c>
      <c r="C1250" s="141">
        <v>0.2</v>
      </c>
      <c r="D1250" s="110"/>
      <c r="E1250" s="88"/>
      <c r="F1250" s="111"/>
      <c r="G1250" s="87">
        <f t="shared" ref="G1250:G1252" si="130">C1250*E1250</f>
        <v>0</v>
      </c>
    </row>
    <row r="1251" spans="1:7" ht="15" customHeight="1" x14ac:dyDescent="0.25">
      <c r="A1251" s="431"/>
      <c r="B1251" s="472" t="s">
        <v>371</v>
      </c>
      <c r="C1251" s="141">
        <v>0.5</v>
      </c>
      <c r="D1251" s="110"/>
      <c r="E1251" s="88"/>
      <c r="F1251" s="111"/>
      <c r="G1251" s="87">
        <f t="shared" si="130"/>
        <v>0</v>
      </c>
    </row>
    <row r="1252" spans="1:7" ht="15" customHeight="1" x14ac:dyDescent="0.25">
      <c r="A1252" s="431"/>
      <c r="B1252" s="472" t="s">
        <v>351</v>
      </c>
      <c r="C1252" s="141">
        <v>1.5</v>
      </c>
      <c r="D1252" s="110"/>
      <c r="E1252" s="88"/>
      <c r="F1252" s="111"/>
      <c r="G1252" s="87">
        <f t="shared" si="130"/>
        <v>0</v>
      </c>
    </row>
    <row r="1253" spans="1:7" ht="15" customHeight="1" x14ac:dyDescent="0.25">
      <c r="A1253" s="431"/>
      <c r="B1253" s="470" t="s">
        <v>352</v>
      </c>
      <c r="C1253" s="316"/>
      <c r="D1253" s="137"/>
      <c r="E1253" s="316"/>
      <c r="F1253" s="102"/>
      <c r="G1253" s="317"/>
    </row>
    <row r="1254" spans="1:7" ht="15" customHeight="1" x14ac:dyDescent="0.25">
      <c r="A1254" s="431"/>
      <c r="B1254" s="473" t="s">
        <v>460</v>
      </c>
      <c r="C1254" s="460">
        <v>0.2</v>
      </c>
      <c r="D1254" s="110"/>
      <c r="E1254" s="88"/>
      <c r="F1254" s="111"/>
      <c r="G1254" s="87">
        <f>C1254*E1254</f>
        <v>0</v>
      </c>
    </row>
    <row r="1255" spans="1:7" ht="15" customHeight="1" x14ac:dyDescent="0.25">
      <c r="A1255" s="430"/>
      <c r="B1255" s="473" t="s">
        <v>461</v>
      </c>
      <c r="C1255" s="460">
        <v>0.5</v>
      </c>
      <c r="D1255" s="137"/>
      <c r="E1255" s="88"/>
      <c r="F1255" s="102"/>
      <c r="G1255" s="87">
        <f>C1255*E1255</f>
        <v>0</v>
      </c>
    </row>
    <row r="1256" spans="1:7" ht="15" customHeight="1" x14ac:dyDescent="0.25">
      <c r="A1256" s="430"/>
      <c r="B1256" s="473" t="s">
        <v>462</v>
      </c>
      <c r="C1256" s="460">
        <v>1.5</v>
      </c>
      <c r="D1256" s="137"/>
      <c r="E1256" s="88"/>
      <c r="F1256" s="102"/>
      <c r="G1256" s="87">
        <f>C1256*E1256</f>
        <v>0</v>
      </c>
    </row>
    <row r="1257" spans="1:7" ht="15" customHeight="1" x14ac:dyDescent="0.25">
      <c r="A1257" s="300"/>
      <c r="C1257" s="180" t="s">
        <v>42</v>
      </c>
      <c r="E1257" s="87">
        <f>SUM(E1255:E1256)</f>
        <v>0</v>
      </c>
      <c r="F1257" s="206"/>
      <c r="G1257" s="87">
        <f>SUM(G1250:G1252,G1254:G1256)</f>
        <v>0</v>
      </c>
    </row>
    <row r="1258" spans="1:7" ht="15" customHeight="1" x14ac:dyDescent="0.35">
      <c r="A1258" s="300"/>
    </row>
    <row r="1259" spans="1:7" ht="15" customHeight="1" x14ac:dyDescent="0.35">
      <c r="A1259" s="300"/>
    </row>
    <row r="1260" spans="1:7" ht="15" customHeight="1" x14ac:dyDescent="0.25">
      <c r="A1260" s="429" t="s">
        <v>576</v>
      </c>
      <c r="B1260" s="412" t="s">
        <v>381</v>
      </c>
      <c r="C1260" s="199"/>
      <c r="D1260" s="178"/>
      <c r="E1260" s="239"/>
      <c r="F1260" s="178"/>
      <c r="G1260" s="179"/>
    </row>
    <row r="1261" spans="1:7" ht="15" customHeight="1" x14ac:dyDescent="0.35">
      <c r="A1261" s="430"/>
      <c r="B1261" s="83"/>
      <c r="C1261" s="84"/>
      <c r="D1261" s="83"/>
      <c r="E1261" s="83"/>
      <c r="F1261" s="83"/>
      <c r="G1261" s="84"/>
    </row>
    <row r="1262" spans="1:7" ht="15" customHeight="1" x14ac:dyDescent="0.25">
      <c r="A1262" s="431"/>
      <c r="B1262" s="708" t="s">
        <v>345</v>
      </c>
      <c r="C1262" s="705" t="s">
        <v>346</v>
      </c>
      <c r="D1262" s="110"/>
      <c r="E1262" s="705" t="s">
        <v>2</v>
      </c>
      <c r="F1262" s="111"/>
      <c r="G1262" s="705" t="s">
        <v>48</v>
      </c>
    </row>
    <row r="1263" spans="1:7" ht="15" customHeight="1" x14ac:dyDescent="0.25">
      <c r="A1263" s="431"/>
      <c r="B1263" s="709"/>
      <c r="C1263" s="706"/>
      <c r="D1263" s="110"/>
      <c r="E1263" s="706"/>
      <c r="F1263" s="111"/>
      <c r="G1263" s="706"/>
    </row>
    <row r="1264" spans="1:7" ht="15" customHeight="1" x14ac:dyDescent="0.25">
      <c r="A1264" s="431"/>
      <c r="B1264" s="115" t="s">
        <v>545</v>
      </c>
      <c r="C1264" s="116" t="s">
        <v>546</v>
      </c>
      <c r="D1264" s="110"/>
      <c r="E1264" s="116" t="s">
        <v>547</v>
      </c>
      <c r="F1264" s="111"/>
      <c r="G1264" s="116" t="s">
        <v>548</v>
      </c>
    </row>
    <row r="1265" spans="1:7" ht="15" customHeight="1" x14ac:dyDescent="0.25">
      <c r="A1265" s="431"/>
      <c r="B1265" s="470" t="s">
        <v>459</v>
      </c>
      <c r="C1265" s="316"/>
      <c r="D1265" s="137"/>
      <c r="E1265" s="316"/>
      <c r="F1265" s="102"/>
      <c r="G1265" s="317"/>
    </row>
    <row r="1266" spans="1:7" ht="15" customHeight="1" x14ac:dyDescent="0.25">
      <c r="A1266" s="431"/>
      <c r="B1266" s="472" t="s">
        <v>368</v>
      </c>
      <c r="C1266" s="119">
        <v>0.2</v>
      </c>
      <c r="D1266" s="110"/>
      <c r="E1266" s="88"/>
      <c r="F1266" s="111"/>
      <c r="G1266" s="87">
        <f t="shared" ref="G1266:G1269" si="131">C1266*E1266</f>
        <v>0</v>
      </c>
    </row>
    <row r="1267" spans="1:7" ht="15" customHeight="1" x14ac:dyDescent="0.25">
      <c r="A1267" s="431"/>
      <c r="B1267" s="472" t="s">
        <v>441</v>
      </c>
      <c r="C1267" s="119">
        <v>0.3</v>
      </c>
      <c r="D1267" s="110"/>
      <c r="E1267" s="88"/>
      <c r="F1267" s="111"/>
      <c r="G1267" s="87">
        <f t="shared" si="131"/>
        <v>0</v>
      </c>
    </row>
    <row r="1268" spans="1:7" ht="15" customHeight="1" x14ac:dyDescent="0.25">
      <c r="A1268" s="431"/>
      <c r="B1268" s="472" t="s">
        <v>370</v>
      </c>
      <c r="C1268" s="138">
        <v>0.5</v>
      </c>
      <c r="D1268" s="110"/>
      <c r="E1268" s="88"/>
      <c r="F1268" s="111"/>
      <c r="G1268" s="87">
        <f t="shared" si="131"/>
        <v>0</v>
      </c>
    </row>
    <row r="1269" spans="1:7" ht="15" customHeight="1" x14ac:dyDescent="0.25">
      <c r="A1269" s="431"/>
      <c r="B1269" s="472" t="s">
        <v>371</v>
      </c>
      <c r="C1269" s="141">
        <v>1</v>
      </c>
      <c r="D1269" s="110"/>
      <c r="E1269" s="88"/>
      <c r="F1269" s="111"/>
      <c r="G1269" s="87">
        <f t="shared" si="131"/>
        <v>0</v>
      </c>
    </row>
    <row r="1270" spans="1:7" ht="15" customHeight="1" x14ac:dyDescent="0.25">
      <c r="A1270" s="430"/>
      <c r="B1270" s="472" t="s">
        <v>351</v>
      </c>
      <c r="C1270" s="141">
        <v>1.5</v>
      </c>
      <c r="D1270" s="137"/>
      <c r="E1270" s="88"/>
      <c r="F1270" s="102"/>
      <c r="G1270" s="87">
        <f>C1270*E1270</f>
        <v>0</v>
      </c>
    </row>
    <row r="1271" spans="1:7" ht="15" customHeight="1" x14ac:dyDescent="0.25">
      <c r="A1271" s="430"/>
      <c r="B1271" s="470" t="s">
        <v>352</v>
      </c>
      <c r="C1271" s="316"/>
      <c r="D1271" s="137"/>
      <c r="E1271" s="316"/>
      <c r="F1271" s="102"/>
      <c r="G1271" s="317"/>
    </row>
    <row r="1272" spans="1:7" ht="15" customHeight="1" x14ac:dyDescent="0.25">
      <c r="A1272" s="430"/>
      <c r="B1272" s="473" t="s">
        <v>429</v>
      </c>
      <c r="C1272" s="463">
        <v>0.4</v>
      </c>
      <c r="D1272" s="137"/>
      <c r="E1272" s="86"/>
      <c r="F1272" s="102"/>
      <c r="G1272" s="87">
        <f>C1272*E1272</f>
        <v>0</v>
      </c>
    </row>
    <row r="1273" spans="1:7" ht="15" customHeight="1" x14ac:dyDescent="0.25">
      <c r="A1273" s="430"/>
      <c r="B1273" s="473" t="s">
        <v>430</v>
      </c>
      <c r="C1273" s="463">
        <v>0.75</v>
      </c>
      <c r="D1273" s="137"/>
      <c r="E1273" s="88"/>
      <c r="F1273" s="102"/>
      <c r="G1273" s="87">
        <f>C1273*E1273</f>
        <v>0</v>
      </c>
    </row>
    <row r="1274" spans="1:7" ht="15" customHeight="1" x14ac:dyDescent="0.25">
      <c r="A1274" s="430"/>
      <c r="B1274" s="473" t="s">
        <v>431</v>
      </c>
      <c r="C1274" s="463">
        <v>1.5</v>
      </c>
      <c r="D1274" s="137"/>
      <c r="E1274" s="88"/>
      <c r="F1274" s="102"/>
      <c r="G1274" s="87">
        <f>C1274*E1274</f>
        <v>0</v>
      </c>
    </row>
    <row r="1275" spans="1:7" ht="15" customHeight="1" x14ac:dyDescent="0.25">
      <c r="A1275" s="300"/>
      <c r="C1275" s="180" t="s">
        <v>42</v>
      </c>
      <c r="E1275" s="87">
        <f>SUM(E1270:E1274)</f>
        <v>0</v>
      </c>
      <c r="F1275" s="206"/>
      <c r="G1275" s="87">
        <f>SUM(G1266:G1270,G1272:G1274)</f>
        <v>0</v>
      </c>
    </row>
    <row r="1276" spans="1:7" ht="15" customHeight="1" x14ac:dyDescent="0.25">
      <c r="A1276" s="300"/>
      <c r="C1276" s="180"/>
      <c r="E1276" s="90"/>
      <c r="F1276" s="206"/>
      <c r="G1276" s="90"/>
    </row>
    <row r="1277" spans="1:7" ht="15" customHeight="1" x14ac:dyDescent="0.25">
      <c r="A1277" s="300"/>
      <c r="C1277" s="180"/>
      <c r="E1277" s="90"/>
      <c r="F1277" s="206"/>
      <c r="G1277" s="90"/>
    </row>
    <row r="1278" spans="1:7" ht="15" customHeight="1" x14ac:dyDescent="0.25">
      <c r="A1278" s="429" t="s">
        <v>577</v>
      </c>
      <c r="B1278" s="412" t="s">
        <v>497</v>
      </c>
      <c r="C1278" s="199"/>
      <c r="D1278" s="178"/>
      <c r="E1278" s="239"/>
      <c r="F1278" s="178"/>
      <c r="G1278" s="179"/>
    </row>
    <row r="1279" spans="1:7" ht="15" customHeight="1" x14ac:dyDescent="0.35">
      <c r="A1279" s="430"/>
      <c r="B1279" s="83"/>
      <c r="C1279" s="84"/>
      <c r="D1279" s="83"/>
      <c r="E1279" s="83"/>
      <c r="F1279" s="83"/>
      <c r="G1279" s="84"/>
    </row>
    <row r="1280" spans="1:7" ht="15" customHeight="1" x14ac:dyDescent="0.25">
      <c r="A1280" s="431"/>
      <c r="B1280" s="708" t="s">
        <v>345</v>
      </c>
      <c r="C1280" s="705" t="s">
        <v>346</v>
      </c>
      <c r="D1280" s="110"/>
      <c r="E1280" s="705" t="s">
        <v>2</v>
      </c>
      <c r="F1280" s="111"/>
      <c r="G1280" s="705" t="s">
        <v>48</v>
      </c>
    </row>
    <row r="1281" spans="1:7" ht="15" customHeight="1" x14ac:dyDescent="0.25">
      <c r="A1281" s="431"/>
      <c r="B1281" s="709"/>
      <c r="C1281" s="706"/>
      <c r="D1281" s="110"/>
      <c r="E1281" s="706"/>
      <c r="F1281" s="111"/>
      <c r="G1281" s="706"/>
    </row>
    <row r="1282" spans="1:7" ht="15" customHeight="1" x14ac:dyDescent="0.25">
      <c r="A1282" s="431"/>
      <c r="B1282" s="115" t="s">
        <v>545</v>
      </c>
      <c r="C1282" s="116" t="s">
        <v>546</v>
      </c>
      <c r="D1282" s="110"/>
      <c r="E1282" s="116" t="s">
        <v>547</v>
      </c>
      <c r="F1282" s="111"/>
      <c r="G1282" s="116" t="s">
        <v>548</v>
      </c>
    </row>
    <row r="1283" spans="1:7" ht="15" customHeight="1" x14ac:dyDescent="0.25">
      <c r="A1283" s="431"/>
      <c r="B1283" s="470" t="s">
        <v>459</v>
      </c>
      <c r="C1283" s="316"/>
      <c r="D1283" s="137"/>
      <c r="E1283" s="316"/>
      <c r="F1283" s="102"/>
      <c r="G1283" s="317"/>
    </row>
    <row r="1284" spans="1:7" ht="15" customHeight="1" x14ac:dyDescent="0.25">
      <c r="A1284" s="431"/>
      <c r="B1284" s="472" t="s">
        <v>373</v>
      </c>
      <c r="C1284" s="141">
        <v>0.2</v>
      </c>
      <c r="D1284" s="110"/>
      <c r="E1284" s="88"/>
      <c r="F1284" s="111"/>
      <c r="G1284" s="87">
        <f t="shared" ref="G1284:G1286" si="132">C1284*E1284</f>
        <v>0</v>
      </c>
    </row>
    <row r="1285" spans="1:7" ht="15" customHeight="1" x14ac:dyDescent="0.25">
      <c r="A1285" s="431"/>
      <c r="B1285" s="472" t="s">
        <v>371</v>
      </c>
      <c r="C1285" s="141">
        <v>0.5</v>
      </c>
      <c r="D1285" s="110"/>
      <c r="E1285" s="88"/>
      <c r="F1285" s="111"/>
      <c r="G1285" s="87">
        <f t="shared" si="132"/>
        <v>0</v>
      </c>
    </row>
    <row r="1286" spans="1:7" ht="15" customHeight="1" x14ac:dyDescent="0.25">
      <c r="A1286" s="431"/>
      <c r="B1286" s="472" t="s">
        <v>351</v>
      </c>
      <c r="C1286" s="141">
        <v>1.5</v>
      </c>
      <c r="D1286" s="110"/>
      <c r="E1286" s="88"/>
      <c r="F1286" s="111"/>
      <c r="G1286" s="87">
        <f t="shared" si="132"/>
        <v>0</v>
      </c>
    </row>
    <row r="1287" spans="1:7" ht="15" customHeight="1" x14ac:dyDescent="0.25">
      <c r="A1287" s="431"/>
      <c r="B1287" s="470" t="s">
        <v>352</v>
      </c>
      <c r="C1287" s="316"/>
      <c r="D1287" s="137"/>
      <c r="E1287" s="316"/>
      <c r="F1287" s="102"/>
      <c r="G1287" s="317"/>
    </row>
    <row r="1288" spans="1:7" ht="15" customHeight="1" x14ac:dyDescent="0.25">
      <c r="A1288" s="431"/>
      <c r="B1288" s="473" t="s">
        <v>460</v>
      </c>
      <c r="C1288" s="460">
        <v>0.2</v>
      </c>
      <c r="D1288" s="110"/>
      <c r="E1288" s="88"/>
      <c r="F1288" s="111"/>
      <c r="G1288" s="87">
        <f>C1288*E1288</f>
        <v>0</v>
      </c>
    </row>
    <row r="1289" spans="1:7" ht="15" customHeight="1" x14ac:dyDescent="0.25">
      <c r="A1289" s="430"/>
      <c r="B1289" s="473" t="s">
        <v>461</v>
      </c>
      <c r="C1289" s="460">
        <v>0.5</v>
      </c>
      <c r="D1289" s="137"/>
      <c r="E1289" s="88"/>
      <c r="F1289" s="102"/>
      <c r="G1289" s="87">
        <f>C1289*E1289</f>
        <v>0</v>
      </c>
    </row>
    <row r="1290" spans="1:7" ht="15" customHeight="1" x14ac:dyDescent="0.25">
      <c r="A1290" s="430"/>
      <c r="B1290" s="473" t="s">
        <v>462</v>
      </c>
      <c r="C1290" s="460">
        <v>1.5</v>
      </c>
      <c r="D1290" s="137"/>
      <c r="E1290" s="88"/>
      <c r="F1290" s="102"/>
      <c r="G1290" s="87">
        <f>C1290*E1290</f>
        <v>0</v>
      </c>
    </row>
    <row r="1291" spans="1:7" ht="15" customHeight="1" x14ac:dyDescent="0.25">
      <c r="A1291" s="300"/>
      <c r="C1291" s="180" t="s">
        <v>42</v>
      </c>
      <c r="E1291" s="87">
        <f>SUM(E1289:E1290)</f>
        <v>0</v>
      </c>
      <c r="F1291" s="206"/>
      <c r="G1291" s="87">
        <f>SUM(G1284:G1286,G1288:G1290)</f>
        <v>0</v>
      </c>
    </row>
    <row r="1292" spans="1:7" ht="15" customHeight="1" x14ac:dyDescent="0.35">
      <c r="A1292" s="300"/>
    </row>
    <row r="1293" spans="1:7" ht="15" customHeight="1" x14ac:dyDescent="0.35">
      <c r="A1293" s="300"/>
    </row>
    <row r="1294" spans="1:7" ht="15" customHeight="1" x14ac:dyDescent="0.25">
      <c r="A1294" s="429" t="s">
        <v>578</v>
      </c>
      <c r="B1294" s="412" t="s">
        <v>496</v>
      </c>
      <c r="C1294" s="199"/>
      <c r="D1294" s="178"/>
      <c r="E1294" s="239"/>
      <c r="F1294" s="178"/>
      <c r="G1294" s="179"/>
    </row>
    <row r="1295" spans="1:7" ht="15" customHeight="1" x14ac:dyDescent="0.35">
      <c r="A1295" s="430"/>
      <c r="B1295" s="83"/>
      <c r="C1295" s="84"/>
      <c r="D1295" s="83"/>
      <c r="E1295" s="83"/>
      <c r="F1295" s="83"/>
      <c r="G1295" s="84"/>
    </row>
    <row r="1296" spans="1:7" ht="15" customHeight="1" x14ac:dyDescent="0.25">
      <c r="A1296" s="431"/>
      <c r="B1296" s="708" t="s">
        <v>345</v>
      </c>
      <c r="C1296" s="705" t="s">
        <v>346</v>
      </c>
      <c r="D1296" s="110"/>
      <c r="E1296" s="705" t="s">
        <v>2</v>
      </c>
      <c r="F1296" s="111"/>
      <c r="G1296" s="705" t="s">
        <v>48</v>
      </c>
    </row>
    <row r="1297" spans="1:7" ht="15" customHeight="1" x14ac:dyDescent="0.25">
      <c r="A1297" s="431"/>
      <c r="B1297" s="709"/>
      <c r="C1297" s="706"/>
      <c r="D1297" s="110"/>
      <c r="E1297" s="706"/>
      <c r="F1297" s="111"/>
      <c r="G1297" s="706"/>
    </row>
    <row r="1298" spans="1:7" ht="15" customHeight="1" x14ac:dyDescent="0.25">
      <c r="A1298" s="431"/>
      <c r="B1298" s="115" t="s">
        <v>545</v>
      </c>
      <c r="C1298" s="116" t="s">
        <v>546</v>
      </c>
      <c r="D1298" s="110"/>
      <c r="E1298" s="116" t="s">
        <v>547</v>
      </c>
      <c r="F1298" s="111"/>
      <c r="G1298" s="116" t="s">
        <v>548</v>
      </c>
    </row>
    <row r="1299" spans="1:7" ht="15" customHeight="1" x14ac:dyDescent="0.25">
      <c r="A1299" s="431"/>
      <c r="B1299" s="470" t="s">
        <v>459</v>
      </c>
      <c r="C1299" s="316"/>
      <c r="D1299" s="137"/>
      <c r="E1299" s="316"/>
      <c r="F1299" s="102"/>
      <c r="G1299" s="317"/>
    </row>
    <row r="1300" spans="1:7" ht="15" customHeight="1" x14ac:dyDescent="0.25">
      <c r="A1300" s="431"/>
      <c r="B1300" s="472" t="s">
        <v>368</v>
      </c>
      <c r="C1300" s="119">
        <v>0.2</v>
      </c>
      <c r="D1300" s="110"/>
      <c r="E1300" s="88"/>
      <c r="F1300" s="111"/>
      <c r="G1300" s="87">
        <f t="shared" ref="G1300:G1303" si="133">C1300*E1300</f>
        <v>0</v>
      </c>
    </row>
    <row r="1301" spans="1:7" ht="15" customHeight="1" x14ac:dyDescent="0.25">
      <c r="A1301" s="431"/>
      <c r="B1301" s="472" t="s">
        <v>441</v>
      </c>
      <c r="C1301" s="119">
        <v>0.3</v>
      </c>
      <c r="D1301" s="110"/>
      <c r="E1301" s="88"/>
      <c r="F1301" s="111"/>
      <c r="G1301" s="87">
        <f t="shared" si="133"/>
        <v>0</v>
      </c>
    </row>
    <row r="1302" spans="1:7" ht="15" customHeight="1" x14ac:dyDescent="0.25">
      <c r="A1302" s="431"/>
      <c r="B1302" s="472" t="s">
        <v>370</v>
      </c>
      <c r="C1302" s="138">
        <v>0.5</v>
      </c>
      <c r="D1302" s="110"/>
      <c r="E1302" s="88"/>
      <c r="F1302" s="111"/>
      <c r="G1302" s="87">
        <f t="shared" si="133"/>
        <v>0</v>
      </c>
    </row>
    <row r="1303" spans="1:7" ht="15" customHeight="1" x14ac:dyDescent="0.25">
      <c r="A1303" s="431"/>
      <c r="B1303" s="472" t="s">
        <v>371</v>
      </c>
      <c r="C1303" s="141">
        <v>1</v>
      </c>
      <c r="D1303" s="110"/>
      <c r="E1303" s="88"/>
      <c r="F1303" s="111"/>
      <c r="G1303" s="87">
        <f t="shared" si="133"/>
        <v>0</v>
      </c>
    </row>
    <row r="1304" spans="1:7" ht="15" customHeight="1" x14ac:dyDescent="0.25">
      <c r="A1304" s="430"/>
      <c r="B1304" s="472" t="s">
        <v>351</v>
      </c>
      <c r="C1304" s="141">
        <v>1.5</v>
      </c>
      <c r="D1304" s="137"/>
      <c r="E1304" s="88"/>
      <c r="F1304" s="102"/>
      <c r="G1304" s="87">
        <f>C1304*E1304</f>
        <v>0</v>
      </c>
    </row>
    <row r="1305" spans="1:7" ht="15" customHeight="1" x14ac:dyDescent="0.25">
      <c r="A1305" s="430"/>
      <c r="B1305" s="470" t="s">
        <v>352</v>
      </c>
      <c r="C1305" s="316"/>
      <c r="D1305" s="137"/>
      <c r="E1305" s="316"/>
      <c r="F1305" s="102"/>
      <c r="G1305" s="317"/>
    </row>
    <row r="1306" spans="1:7" ht="15" customHeight="1" x14ac:dyDescent="0.25">
      <c r="A1306" s="430"/>
      <c r="B1306" s="473" t="s">
        <v>429</v>
      </c>
      <c r="C1306" s="463">
        <v>0.4</v>
      </c>
      <c r="D1306" s="137"/>
      <c r="E1306" s="86"/>
      <c r="F1306" s="102"/>
      <c r="G1306" s="87">
        <f>C1306*E1306</f>
        <v>0</v>
      </c>
    </row>
    <row r="1307" spans="1:7" ht="15" customHeight="1" x14ac:dyDescent="0.25">
      <c r="A1307" s="430"/>
      <c r="B1307" s="473" t="s">
        <v>430</v>
      </c>
      <c r="C1307" s="463">
        <v>0.75</v>
      </c>
      <c r="D1307" s="137"/>
      <c r="E1307" s="88"/>
      <c r="F1307" s="102"/>
      <c r="G1307" s="87">
        <f>C1307*E1307</f>
        <v>0</v>
      </c>
    </row>
    <row r="1308" spans="1:7" ht="15" customHeight="1" x14ac:dyDescent="0.25">
      <c r="A1308" s="430"/>
      <c r="B1308" s="473" t="s">
        <v>431</v>
      </c>
      <c r="C1308" s="460">
        <v>1.5</v>
      </c>
      <c r="D1308" s="137"/>
      <c r="E1308" s="88"/>
      <c r="F1308" s="102"/>
      <c r="G1308" s="87">
        <f>C1308*E1308</f>
        <v>0</v>
      </c>
    </row>
    <row r="1309" spans="1:7" ht="15" customHeight="1" x14ac:dyDescent="0.25">
      <c r="A1309" s="300"/>
      <c r="C1309" s="180" t="s">
        <v>42</v>
      </c>
      <c r="E1309" s="87">
        <f>SUM(E1304:E1308)</f>
        <v>0</v>
      </c>
      <c r="F1309" s="206"/>
      <c r="G1309" s="87">
        <f>SUM(G1300:G1304,G1306:G1308)</f>
        <v>0</v>
      </c>
    </row>
    <row r="1310" spans="1:7" ht="15" customHeight="1" x14ac:dyDescent="0.25">
      <c r="A1310" s="300"/>
      <c r="C1310" s="180"/>
      <c r="E1310" s="90"/>
      <c r="F1310" s="206"/>
      <c r="G1310" s="90"/>
    </row>
    <row r="1311" spans="1:7" ht="15" customHeight="1" x14ac:dyDescent="0.25">
      <c r="A1311" s="300"/>
      <c r="C1311" s="180"/>
      <c r="E1311" s="90"/>
      <c r="F1311" s="206"/>
      <c r="G1311" s="90"/>
    </row>
    <row r="1312" spans="1:7" ht="13" x14ac:dyDescent="0.3">
      <c r="A1312" s="491" t="s">
        <v>579</v>
      </c>
      <c r="B1312" s="422" t="s">
        <v>26</v>
      </c>
      <c r="C1312" s="152"/>
      <c r="D1312" s="152"/>
      <c r="E1312" s="152"/>
      <c r="F1312" s="152"/>
      <c r="G1312" s="152"/>
    </row>
    <row r="1313" spans="1:7" ht="15" customHeight="1" x14ac:dyDescent="0.35">
      <c r="A1313" s="430"/>
      <c r="B1313" s="83"/>
      <c r="C1313" s="84"/>
      <c r="D1313" s="83"/>
      <c r="E1313" s="83"/>
      <c r="F1313" s="83"/>
      <c r="G1313" s="84"/>
    </row>
    <row r="1314" spans="1:7" ht="15" customHeight="1" x14ac:dyDescent="0.25">
      <c r="A1314" s="431"/>
      <c r="B1314" s="708" t="s">
        <v>345</v>
      </c>
      <c r="C1314" s="705" t="s">
        <v>346</v>
      </c>
      <c r="D1314" s="110"/>
      <c r="E1314" s="705" t="s">
        <v>2</v>
      </c>
      <c r="F1314" s="111"/>
      <c r="G1314" s="705" t="s">
        <v>48</v>
      </c>
    </row>
    <row r="1315" spans="1:7" ht="15" customHeight="1" x14ac:dyDescent="0.25">
      <c r="A1315" s="431"/>
      <c r="B1315" s="709"/>
      <c r="C1315" s="706"/>
      <c r="D1315" s="110"/>
      <c r="E1315" s="706"/>
      <c r="F1315" s="111"/>
      <c r="G1315" s="706"/>
    </row>
    <row r="1316" spans="1:7" ht="15" customHeight="1" x14ac:dyDescent="0.25">
      <c r="A1316" s="431"/>
      <c r="B1316" s="115" t="s">
        <v>545</v>
      </c>
      <c r="C1316" s="116" t="s">
        <v>546</v>
      </c>
      <c r="D1316" s="110"/>
      <c r="E1316" s="116" t="s">
        <v>547</v>
      </c>
      <c r="F1316" s="111"/>
      <c r="G1316" s="116" t="s">
        <v>548</v>
      </c>
    </row>
    <row r="1317" spans="1:7" ht="15" customHeight="1" x14ac:dyDescent="0.25">
      <c r="A1317" s="431"/>
      <c r="B1317" s="461" t="s">
        <v>442</v>
      </c>
      <c r="C1317" s="316"/>
      <c r="D1317" s="137"/>
      <c r="E1317" s="316"/>
      <c r="F1317" s="102"/>
      <c r="G1317" s="317"/>
    </row>
    <row r="1318" spans="1:7" ht="15" customHeight="1" x14ac:dyDescent="0.25">
      <c r="A1318" s="431"/>
      <c r="B1318" s="462" t="s">
        <v>443</v>
      </c>
      <c r="C1318" s="166">
        <v>0.45</v>
      </c>
      <c r="D1318" s="110"/>
      <c r="E1318" s="88"/>
      <c r="F1318" s="111"/>
      <c r="G1318" s="87">
        <f>C1318*E1318</f>
        <v>0</v>
      </c>
    </row>
    <row r="1319" spans="1:7" ht="15" customHeight="1" x14ac:dyDescent="0.25">
      <c r="A1319" s="431"/>
      <c r="B1319" s="455" t="s">
        <v>444</v>
      </c>
      <c r="C1319" s="166">
        <v>0.75</v>
      </c>
      <c r="D1319" s="110"/>
      <c r="E1319" s="88"/>
      <c r="F1319" s="111"/>
      <c r="G1319" s="87">
        <f>C1319*E1319</f>
        <v>0</v>
      </c>
    </row>
    <row r="1320" spans="1:7" ht="15" customHeight="1" x14ac:dyDescent="0.25">
      <c r="A1320" s="431"/>
      <c r="B1320" s="461" t="s">
        <v>445</v>
      </c>
      <c r="C1320" s="316"/>
      <c r="D1320" s="137"/>
      <c r="E1320" s="316"/>
      <c r="F1320" s="102"/>
      <c r="G1320" s="317"/>
    </row>
    <row r="1321" spans="1:7" ht="15" customHeight="1" x14ac:dyDescent="0.25">
      <c r="A1321" s="431"/>
      <c r="B1321" s="462" t="s">
        <v>446</v>
      </c>
      <c r="C1321" s="166">
        <v>0.85</v>
      </c>
      <c r="D1321" s="110"/>
      <c r="E1321" s="88"/>
      <c r="F1321" s="111"/>
      <c r="G1321" s="87">
        <f>C1321*E1321</f>
        <v>0</v>
      </c>
    </row>
    <row r="1322" spans="1:7" ht="15" customHeight="1" x14ac:dyDescent="0.25">
      <c r="A1322" s="431"/>
      <c r="B1322" s="455" t="s">
        <v>447</v>
      </c>
      <c r="C1322" s="166">
        <v>1</v>
      </c>
      <c r="D1322" s="110"/>
      <c r="E1322" s="88"/>
      <c r="F1322" s="111"/>
      <c r="G1322" s="87">
        <f>C1322*E1322</f>
        <v>0</v>
      </c>
    </row>
    <row r="1323" spans="1:7" ht="15" customHeight="1" x14ac:dyDescent="0.25">
      <c r="A1323" s="431"/>
      <c r="B1323" s="592" t="s">
        <v>519</v>
      </c>
      <c r="C1323" s="316"/>
      <c r="D1323" s="137"/>
      <c r="E1323" s="316"/>
      <c r="F1323" s="102"/>
      <c r="G1323" s="317"/>
    </row>
    <row r="1324" spans="1:7" ht="15" customHeight="1" x14ac:dyDescent="0.25">
      <c r="A1324" s="431"/>
      <c r="B1324" s="462" t="s">
        <v>443</v>
      </c>
      <c r="C1324" s="593">
        <f>45%*1.5</f>
        <v>0.67500000000000004</v>
      </c>
      <c r="D1324" s="110"/>
      <c r="E1324" s="88"/>
      <c r="F1324" s="111"/>
      <c r="G1324" s="87">
        <f>C1324*E1324</f>
        <v>0</v>
      </c>
    </row>
    <row r="1325" spans="1:7" ht="15" customHeight="1" x14ac:dyDescent="0.25">
      <c r="A1325" s="431"/>
      <c r="B1325" s="455" t="s">
        <v>444</v>
      </c>
      <c r="C1325" s="593">
        <f>75%*1.5</f>
        <v>1.125</v>
      </c>
      <c r="D1325" s="110"/>
      <c r="E1325" s="88"/>
      <c r="F1325" s="111"/>
      <c r="G1325" s="87">
        <f>C1325*E1325</f>
        <v>0</v>
      </c>
    </row>
    <row r="1326" spans="1:7" ht="15" customHeight="1" x14ac:dyDescent="0.25">
      <c r="A1326" s="431"/>
      <c r="B1326" s="592" t="s">
        <v>520</v>
      </c>
      <c r="C1326" s="316"/>
      <c r="D1326" s="137"/>
      <c r="E1326" s="316"/>
      <c r="F1326" s="102"/>
      <c r="G1326" s="317"/>
    </row>
    <row r="1327" spans="1:7" ht="15" customHeight="1" x14ac:dyDescent="0.25">
      <c r="A1327" s="430"/>
      <c r="B1327" s="455" t="s">
        <v>447</v>
      </c>
      <c r="C1327" s="594">
        <f>100%*1.5</f>
        <v>1.5</v>
      </c>
      <c r="D1327" s="137"/>
      <c r="E1327" s="88"/>
      <c r="F1327" s="102"/>
      <c r="G1327" s="87">
        <f>C1327*E1327</f>
        <v>0</v>
      </c>
    </row>
    <row r="1328" spans="1:7" ht="15" customHeight="1" x14ac:dyDescent="0.25">
      <c r="A1328" s="300"/>
      <c r="C1328" s="180" t="s">
        <v>42</v>
      </c>
      <c r="E1328" s="87">
        <f>SUM(E1327)</f>
        <v>0</v>
      </c>
      <c r="F1328" s="206"/>
      <c r="G1328" s="87">
        <f>SUM(G1318:G1319,G1321:G1322,G1324:G1325,G1327)</f>
        <v>0</v>
      </c>
    </row>
    <row r="1329" spans="1:7" ht="15" customHeight="1" x14ac:dyDescent="0.35">
      <c r="A1329" s="300"/>
    </row>
    <row r="1330" spans="1:7" ht="15" customHeight="1" x14ac:dyDescent="0.35">
      <c r="A1330" s="300"/>
    </row>
    <row r="1331" spans="1:7" ht="15" customHeight="1" x14ac:dyDescent="0.25">
      <c r="A1331" s="492" t="s">
        <v>580</v>
      </c>
      <c r="B1331" s="412" t="s">
        <v>28</v>
      </c>
      <c r="C1331" s="199"/>
      <c r="D1331" s="178"/>
      <c r="E1331" s="239"/>
      <c r="F1331" s="178"/>
      <c r="G1331" s="179"/>
    </row>
    <row r="1332" spans="1:7" ht="15" customHeight="1" x14ac:dyDescent="0.35">
      <c r="A1332" s="430"/>
      <c r="B1332" s="83"/>
      <c r="C1332" s="84"/>
      <c r="D1332" s="83"/>
      <c r="E1332" s="83"/>
      <c r="F1332" s="83"/>
      <c r="G1332" s="84"/>
    </row>
    <row r="1333" spans="1:7" ht="15" customHeight="1" x14ac:dyDescent="0.25">
      <c r="A1333" s="431"/>
      <c r="B1333" s="708" t="s">
        <v>345</v>
      </c>
      <c r="C1333" s="705" t="s">
        <v>346</v>
      </c>
      <c r="D1333" s="110"/>
      <c r="E1333" s="705" t="s">
        <v>2</v>
      </c>
      <c r="F1333" s="111"/>
      <c r="G1333" s="705" t="s">
        <v>48</v>
      </c>
    </row>
    <row r="1334" spans="1:7" ht="15" customHeight="1" x14ac:dyDescent="0.25">
      <c r="A1334" s="431"/>
      <c r="B1334" s="709"/>
      <c r="C1334" s="706"/>
      <c r="D1334" s="110"/>
      <c r="E1334" s="706"/>
      <c r="F1334" s="111"/>
      <c r="G1334" s="706"/>
    </row>
    <row r="1335" spans="1:7" ht="15" customHeight="1" x14ac:dyDescent="0.25">
      <c r="A1335" s="431"/>
      <c r="B1335" s="115" t="s">
        <v>545</v>
      </c>
      <c r="C1335" s="116" t="s">
        <v>546</v>
      </c>
      <c r="D1335" s="110"/>
      <c r="E1335" s="116" t="s">
        <v>547</v>
      </c>
      <c r="F1335" s="111"/>
      <c r="G1335" s="116" t="s">
        <v>548</v>
      </c>
    </row>
    <row r="1336" spans="1:7" ht="15" customHeight="1" x14ac:dyDescent="0.25">
      <c r="A1336" s="431"/>
      <c r="B1336" s="470" t="s">
        <v>459</v>
      </c>
      <c r="C1336" s="316"/>
      <c r="D1336" s="137"/>
      <c r="E1336" s="316"/>
      <c r="F1336" s="102"/>
      <c r="G1336" s="317"/>
    </row>
    <row r="1337" spans="1:7" ht="15" customHeight="1" x14ac:dyDescent="0.25">
      <c r="A1337" s="431"/>
      <c r="B1337" s="472" t="s">
        <v>368</v>
      </c>
      <c r="C1337" s="119">
        <v>0.2</v>
      </c>
      <c r="D1337" s="110"/>
      <c r="E1337" s="88"/>
      <c r="F1337" s="111"/>
      <c r="G1337" s="87">
        <f t="shared" ref="G1337:G1340" si="134">C1337*E1337</f>
        <v>0</v>
      </c>
    </row>
    <row r="1338" spans="1:7" ht="15" customHeight="1" x14ac:dyDescent="0.25">
      <c r="A1338" s="431"/>
      <c r="B1338" s="472" t="s">
        <v>369</v>
      </c>
      <c r="C1338" s="138">
        <v>0.5</v>
      </c>
      <c r="D1338" s="110"/>
      <c r="E1338" s="88"/>
      <c r="F1338" s="111"/>
      <c r="G1338" s="87">
        <f t="shared" si="134"/>
        <v>0</v>
      </c>
    </row>
    <row r="1339" spans="1:7" ht="15" customHeight="1" x14ac:dyDescent="0.25">
      <c r="A1339" s="431"/>
      <c r="B1339" s="472" t="s">
        <v>374</v>
      </c>
      <c r="C1339" s="141">
        <v>1</v>
      </c>
      <c r="D1339" s="110"/>
      <c r="E1339" s="88"/>
      <c r="F1339" s="111"/>
      <c r="G1339" s="87">
        <f t="shared" si="134"/>
        <v>0</v>
      </c>
    </row>
    <row r="1340" spans="1:7" ht="15" customHeight="1" x14ac:dyDescent="0.25">
      <c r="A1340" s="431"/>
      <c r="B1340" s="472" t="s">
        <v>359</v>
      </c>
      <c r="C1340" s="141">
        <v>1.5</v>
      </c>
      <c r="D1340" s="110"/>
      <c r="E1340" s="88"/>
      <c r="F1340" s="111"/>
      <c r="G1340" s="87">
        <f t="shared" si="134"/>
        <v>0</v>
      </c>
    </row>
    <row r="1341" spans="1:7" ht="15" customHeight="1" x14ac:dyDescent="0.25">
      <c r="A1341" s="430"/>
      <c r="B1341" s="474" t="s">
        <v>463</v>
      </c>
      <c r="C1341" s="316"/>
      <c r="D1341" s="137"/>
      <c r="E1341" s="316"/>
      <c r="F1341" s="102"/>
      <c r="G1341" s="317"/>
    </row>
    <row r="1342" spans="1:7" ht="15" customHeight="1" x14ac:dyDescent="0.25">
      <c r="A1342" s="430"/>
      <c r="B1342" s="473" t="s">
        <v>470</v>
      </c>
      <c r="C1342" s="460">
        <v>0.85</v>
      </c>
      <c r="D1342" s="137"/>
      <c r="E1342" s="88"/>
      <c r="F1342" s="102"/>
      <c r="G1342" s="87">
        <f>C1342*E1342</f>
        <v>0</v>
      </c>
    </row>
    <row r="1343" spans="1:7" ht="15" customHeight="1" x14ac:dyDescent="0.25">
      <c r="A1343" s="430"/>
      <c r="B1343" s="473" t="s">
        <v>469</v>
      </c>
      <c r="C1343" s="460">
        <v>1</v>
      </c>
      <c r="D1343" s="137"/>
      <c r="E1343" s="86"/>
      <c r="F1343" s="102"/>
      <c r="G1343" s="87">
        <f>C1343*E1343</f>
        <v>0</v>
      </c>
    </row>
    <row r="1344" spans="1:7" ht="15" customHeight="1" x14ac:dyDescent="0.25">
      <c r="C1344" s="180" t="s">
        <v>42</v>
      </c>
      <c r="E1344" s="87">
        <f>SUM(E1341:E1343)</f>
        <v>0</v>
      </c>
      <c r="F1344" s="206"/>
      <c r="G1344" s="87">
        <f>SUM(G1337:G1340,G1342:G1343)</f>
        <v>0</v>
      </c>
    </row>
  </sheetData>
  <mergeCells count="422">
    <mergeCell ref="G1204:G1205"/>
    <mergeCell ref="J1122:J1123"/>
    <mergeCell ref="K1025:K1026"/>
    <mergeCell ref="E1042:F1042"/>
    <mergeCell ref="E1043:F1043"/>
    <mergeCell ref="E1044:F1044"/>
    <mergeCell ref="E1045:F1045"/>
    <mergeCell ref="E1022:F1022"/>
    <mergeCell ref="E1023:F1023"/>
    <mergeCell ref="B1025:B1026"/>
    <mergeCell ref="C1025:C1026"/>
    <mergeCell ref="E1025:E1026"/>
    <mergeCell ref="G1025:G1026"/>
    <mergeCell ref="J1025:J1026"/>
    <mergeCell ref="V629:V630"/>
    <mergeCell ref="W629:W630"/>
    <mergeCell ref="I664:L664"/>
    <mergeCell ref="B665:B666"/>
    <mergeCell ref="C665:C666"/>
    <mergeCell ref="E665:E666"/>
    <mergeCell ref="G665:G666"/>
    <mergeCell ref="I665:T665"/>
    <mergeCell ref="V665:V666"/>
    <mergeCell ref="W665:W666"/>
    <mergeCell ref="V191:V192"/>
    <mergeCell ref="W191:W192"/>
    <mergeCell ref="I165:L165"/>
    <mergeCell ref="B213:I213"/>
    <mergeCell ref="I217:L217"/>
    <mergeCell ref="C218:C219"/>
    <mergeCell ref="E218:E219"/>
    <mergeCell ref="G218:G219"/>
    <mergeCell ref="I218:T218"/>
    <mergeCell ref="I190:L190"/>
    <mergeCell ref="B191:B192"/>
    <mergeCell ref="C191:C192"/>
    <mergeCell ref="E191:E192"/>
    <mergeCell ref="G191:G192"/>
    <mergeCell ref="I191:T191"/>
    <mergeCell ref="B166:B167"/>
    <mergeCell ref="C166:C167"/>
    <mergeCell ref="E166:E167"/>
    <mergeCell ref="G166:G167"/>
    <mergeCell ref="I166:T166"/>
    <mergeCell ref="V166:V167"/>
    <mergeCell ref="W166:W167"/>
    <mergeCell ref="V140:V141"/>
    <mergeCell ref="W140:W141"/>
    <mergeCell ref="B554:B555"/>
    <mergeCell ref="C554:C555"/>
    <mergeCell ref="C590:C591"/>
    <mergeCell ref="B841:B842"/>
    <mergeCell ref="C841:C842"/>
    <mergeCell ref="B1314:B1315"/>
    <mergeCell ref="C1314:C1315"/>
    <mergeCell ref="E1314:E1315"/>
    <mergeCell ref="G1314:G1315"/>
    <mergeCell ref="B1218:B1219"/>
    <mergeCell ref="C1218:C1219"/>
    <mergeCell ref="E1218:E1219"/>
    <mergeCell ref="G1218:G1219"/>
    <mergeCell ref="B1231:B1232"/>
    <mergeCell ref="C1231:C1232"/>
    <mergeCell ref="E1231:E1232"/>
    <mergeCell ref="G1231:G1232"/>
    <mergeCell ref="B1204:B1205"/>
    <mergeCell ref="C1204:C1205"/>
    <mergeCell ref="E1204:E1205"/>
    <mergeCell ref="V317:V318"/>
    <mergeCell ref="W317:W318"/>
    <mergeCell ref="B1333:B1334"/>
    <mergeCell ref="C1333:C1334"/>
    <mergeCell ref="E1333:E1334"/>
    <mergeCell ref="G1333:G1334"/>
    <mergeCell ref="B1246:B1247"/>
    <mergeCell ref="C1246:C1247"/>
    <mergeCell ref="E1246:E1247"/>
    <mergeCell ref="G1246:G1247"/>
    <mergeCell ref="B1262:B1263"/>
    <mergeCell ref="C1262:C1263"/>
    <mergeCell ref="E1262:E1263"/>
    <mergeCell ref="G1262:G1263"/>
    <mergeCell ref="B1280:B1281"/>
    <mergeCell ref="C1280:C1281"/>
    <mergeCell ref="E1280:E1281"/>
    <mergeCell ref="G1280:G1281"/>
    <mergeCell ref="B1296:B1297"/>
    <mergeCell ref="C1296:C1297"/>
    <mergeCell ref="E1296:E1297"/>
    <mergeCell ref="G1296:G1297"/>
    <mergeCell ref="K1072:K1073"/>
    <mergeCell ref="E1142:F1142"/>
    <mergeCell ref="E1143:F1143"/>
    <mergeCell ref="E1144:F1144"/>
    <mergeCell ref="B1190:W1190"/>
    <mergeCell ref="B1175:B1176"/>
    <mergeCell ref="C1175:C1176"/>
    <mergeCell ref="E1175:E1176"/>
    <mergeCell ref="G1175:G1176"/>
    <mergeCell ref="J1175:J1176"/>
    <mergeCell ref="K1122:K1123"/>
    <mergeCell ref="E1118:F1118"/>
    <mergeCell ref="E1119:F1119"/>
    <mergeCell ref="E1120:F1120"/>
    <mergeCell ref="B1122:B1123"/>
    <mergeCell ref="C1122:C1123"/>
    <mergeCell ref="E1122:E1123"/>
    <mergeCell ref="G1122:G1123"/>
    <mergeCell ref="A1191:H1191"/>
    <mergeCell ref="B1195:B1196"/>
    <mergeCell ref="C1195:C1196"/>
    <mergeCell ref="E1195:E1196"/>
    <mergeCell ref="G1195:G1196"/>
    <mergeCell ref="I1195:T1195"/>
    <mergeCell ref="V1195:V1196"/>
    <mergeCell ref="W1195:W1196"/>
    <mergeCell ref="E1148:E1149"/>
    <mergeCell ref="G1148:G1149"/>
    <mergeCell ref="J1148:J1149"/>
    <mergeCell ref="Y264:AB264"/>
    <mergeCell ref="Y526:AB532"/>
    <mergeCell ref="A4:W4"/>
    <mergeCell ref="Y11:AB11"/>
    <mergeCell ref="Y71:AB77"/>
    <mergeCell ref="A9:H9"/>
    <mergeCell ref="K1175:K1176"/>
    <mergeCell ref="E1145:F1145"/>
    <mergeCell ref="E1146:F1146"/>
    <mergeCell ref="E1070:F1070"/>
    <mergeCell ref="B1072:B1073"/>
    <mergeCell ref="C1072:C1073"/>
    <mergeCell ref="E1072:E1073"/>
    <mergeCell ref="G1072:G1073"/>
    <mergeCell ref="J1072:J1073"/>
    <mergeCell ref="K1048:K1049"/>
    <mergeCell ref="E1066:F1066"/>
    <mergeCell ref="E1067:F1067"/>
    <mergeCell ref="E1068:F1068"/>
    <mergeCell ref="E1069:F1069"/>
    <mergeCell ref="E1046:F1046"/>
    <mergeCell ref="B1048:B1049"/>
    <mergeCell ref="E1173:F1173"/>
    <mergeCell ref="B1140:I1140"/>
    <mergeCell ref="K1148:K1149"/>
    <mergeCell ref="E1169:F1169"/>
    <mergeCell ref="E1170:F1170"/>
    <mergeCell ref="E1171:F1171"/>
    <mergeCell ref="E1172:F1172"/>
    <mergeCell ref="B1148:B1149"/>
    <mergeCell ref="C1148:C1149"/>
    <mergeCell ref="C1048:C1049"/>
    <mergeCell ref="E1048:E1049"/>
    <mergeCell ref="G1048:G1049"/>
    <mergeCell ref="J1048:J1049"/>
    <mergeCell ref="E1092:F1092"/>
    <mergeCell ref="E1093:F1093"/>
    <mergeCell ref="E1094:F1094"/>
    <mergeCell ref="E1095:F1095"/>
    <mergeCell ref="E1096:F1096"/>
    <mergeCell ref="B1098:B1099"/>
    <mergeCell ref="C1098:C1099"/>
    <mergeCell ref="E1098:E1099"/>
    <mergeCell ref="G1098:G1099"/>
    <mergeCell ref="J1098:J1099"/>
    <mergeCell ref="K1098:K1099"/>
    <mergeCell ref="E1116:F1116"/>
    <mergeCell ref="E1117:F1117"/>
    <mergeCell ref="E1019:F1019"/>
    <mergeCell ref="E1020:F1020"/>
    <mergeCell ref="E1021:F1021"/>
    <mergeCell ref="B1017:Q1017"/>
    <mergeCell ref="E1001:F1001"/>
    <mergeCell ref="E1002:F1002"/>
    <mergeCell ref="B1004:B1005"/>
    <mergeCell ref="C1004:C1005"/>
    <mergeCell ref="E1004:E1005"/>
    <mergeCell ref="G1004:G1005"/>
    <mergeCell ref="J1004:J1005"/>
    <mergeCell ref="K1004:K1005"/>
    <mergeCell ref="E999:F999"/>
    <mergeCell ref="E1000:F1000"/>
    <mergeCell ref="E977:F977"/>
    <mergeCell ref="E978:F978"/>
    <mergeCell ref="E979:F979"/>
    <mergeCell ref="B981:B982"/>
    <mergeCell ref="C981:C982"/>
    <mergeCell ref="E981:E982"/>
    <mergeCell ref="G981:G982"/>
    <mergeCell ref="B964:B965"/>
    <mergeCell ref="C964:C965"/>
    <mergeCell ref="E964:E965"/>
    <mergeCell ref="G964:G965"/>
    <mergeCell ref="J964:J965"/>
    <mergeCell ref="AC960:AC961"/>
    <mergeCell ref="J981:J982"/>
    <mergeCell ref="K981:K982"/>
    <mergeCell ref="E998:F998"/>
    <mergeCell ref="I962:L962"/>
    <mergeCell ref="K964:K965"/>
    <mergeCell ref="I959:L959"/>
    <mergeCell ref="I960:L960"/>
    <mergeCell ref="I961:L961"/>
    <mergeCell ref="AD964:AD965"/>
    <mergeCell ref="I973:L973"/>
    <mergeCell ref="E975:F975"/>
    <mergeCell ref="E976:F976"/>
    <mergeCell ref="V941:V942"/>
    <mergeCell ref="W941:W942"/>
    <mergeCell ref="B954:W954"/>
    <mergeCell ref="I955:L955"/>
    <mergeCell ref="I958:L958"/>
    <mergeCell ref="I940:L940"/>
    <mergeCell ref="B941:B942"/>
    <mergeCell ref="C941:C942"/>
    <mergeCell ref="E941:E942"/>
    <mergeCell ref="G941:G942"/>
    <mergeCell ref="I941:T941"/>
    <mergeCell ref="V866:V867"/>
    <mergeCell ref="W866:W867"/>
    <mergeCell ref="I900:L900"/>
    <mergeCell ref="B901:B902"/>
    <mergeCell ref="C901:C902"/>
    <mergeCell ref="E901:E902"/>
    <mergeCell ref="G901:G902"/>
    <mergeCell ref="I901:T901"/>
    <mergeCell ref="V901:V902"/>
    <mergeCell ref="W901:W902"/>
    <mergeCell ref="I865:L865"/>
    <mergeCell ref="B866:B867"/>
    <mergeCell ref="C866:C867"/>
    <mergeCell ref="E866:E867"/>
    <mergeCell ref="G866:G867"/>
    <mergeCell ref="I866:T866"/>
    <mergeCell ref="I840:L840"/>
    <mergeCell ref="E841:E842"/>
    <mergeCell ref="G841:G842"/>
    <mergeCell ref="I841:T841"/>
    <mergeCell ref="V841:V842"/>
    <mergeCell ref="W841:W842"/>
    <mergeCell ref="V699:V700"/>
    <mergeCell ref="W699:W700"/>
    <mergeCell ref="I762:L762"/>
    <mergeCell ref="B763:B764"/>
    <mergeCell ref="C763:C764"/>
    <mergeCell ref="E763:E764"/>
    <mergeCell ref="G763:G764"/>
    <mergeCell ref="I763:T763"/>
    <mergeCell ref="V763:V764"/>
    <mergeCell ref="W763:W764"/>
    <mergeCell ref="I811:L811"/>
    <mergeCell ref="B812:B813"/>
    <mergeCell ref="C812:C813"/>
    <mergeCell ref="E812:E813"/>
    <mergeCell ref="G812:G813"/>
    <mergeCell ref="I812:T812"/>
    <mergeCell ref="V812:V813"/>
    <mergeCell ref="W812:W813"/>
    <mergeCell ref="I698:L698"/>
    <mergeCell ref="B699:B700"/>
    <mergeCell ref="C699:C700"/>
    <mergeCell ref="E699:E700"/>
    <mergeCell ref="G699:G700"/>
    <mergeCell ref="I699:T699"/>
    <mergeCell ref="I589:L589"/>
    <mergeCell ref="E590:E591"/>
    <mergeCell ref="G590:G591"/>
    <mergeCell ref="I590:T590"/>
    <mergeCell ref="B590:B591"/>
    <mergeCell ref="I628:L628"/>
    <mergeCell ref="B629:B630"/>
    <mergeCell ref="C629:C630"/>
    <mergeCell ref="E629:E630"/>
    <mergeCell ref="G629:G630"/>
    <mergeCell ref="I629:T629"/>
    <mergeCell ref="V590:V591"/>
    <mergeCell ref="W590:W591"/>
    <mergeCell ref="V523:V524"/>
    <mergeCell ref="W523:W524"/>
    <mergeCell ref="I553:L553"/>
    <mergeCell ref="E554:E555"/>
    <mergeCell ref="G554:G555"/>
    <mergeCell ref="I554:T554"/>
    <mergeCell ref="V554:V555"/>
    <mergeCell ref="W554:W555"/>
    <mergeCell ref="I522:L522"/>
    <mergeCell ref="B523:B524"/>
    <mergeCell ref="C523:C524"/>
    <mergeCell ref="E523:E524"/>
    <mergeCell ref="G523:G524"/>
    <mergeCell ref="I523:T523"/>
    <mergeCell ref="V464:V465"/>
    <mergeCell ref="W464:W465"/>
    <mergeCell ref="I493:L493"/>
    <mergeCell ref="B494:B495"/>
    <mergeCell ref="C494:C495"/>
    <mergeCell ref="E494:E495"/>
    <mergeCell ref="G494:G495"/>
    <mergeCell ref="I494:T494"/>
    <mergeCell ref="V494:V495"/>
    <mergeCell ref="W494:W495"/>
    <mergeCell ref="I448:L448"/>
    <mergeCell ref="I463:L463"/>
    <mergeCell ref="B464:B465"/>
    <mergeCell ref="C464:C465"/>
    <mergeCell ref="E464:E465"/>
    <mergeCell ref="G464:G465"/>
    <mergeCell ref="I464:T464"/>
    <mergeCell ref="B422:W422"/>
    <mergeCell ref="I438:L438"/>
    <mergeCell ref="B439:B440"/>
    <mergeCell ref="C439:C440"/>
    <mergeCell ref="E439:E440"/>
    <mergeCell ref="G439:G440"/>
    <mergeCell ref="I439:T439"/>
    <mergeCell ref="V439:V440"/>
    <mergeCell ref="W439:W440"/>
    <mergeCell ref="V377:V378"/>
    <mergeCell ref="W377:W378"/>
    <mergeCell ref="I408:L408"/>
    <mergeCell ref="B409:B410"/>
    <mergeCell ref="C409:C410"/>
    <mergeCell ref="E409:E410"/>
    <mergeCell ref="G409:G410"/>
    <mergeCell ref="I409:T409"/>
    <mergeCell ref="V409:V410"/>
    <mergeCell ref="W409:W410"/>
    <mergeCell ref="B377:B378"/>
    <mergeCell ref="C377:C378"/>
    <mergeCell ref="E377:E378"/>
    <mergeCell ref="G377:G378"/>
    <mergeCell ref="I377:T377"/>
    <mergeCell ref="I352:L352"/>
    <mergeCell ref="E353:E354"/>
    <mergeCell ref="G353:G354"/>
    <mergeCell ref="I353:T353"/>
    <mergeCell ref="C353:C354"/>
    <mergeCell ref="B353:B354"/>
    <mergeCell ref="B218:B219"/>
    <mergeCell ref="B275:B276"/>
    <mergeCell ref="C275:C276"/>
    <mergeCell ref="B339:B340"/>
    <mergeCell ref="C339:C340"/>
    <mergeCell ref="I316:L316"/>
    <mergeCell ref="B317:B318"/>
    <mergeCell ref="B372:L372"/>
    <mergeCell ref="I376:L376"/>
    <mergeCell ref="C317:C318"/>
    <mergeCell ref="E317:E318"/>
    <mergeCell ref="G317:G318"/>
    <mergeCell ref="I317:T317"/>
    <mergeCell ref="C113:C114"/>
    <mergeCell ref="I139:L139"/>
    <mergeCell ref="B140:B141"/>
    <mergeCell ref="C140:C141"/>
    <mergeCell ref="E140:E141"/>
    <mergeCell ref="G140:G141"/>
    <mergeCell ref="I140:T140"/>
    <mergeCell ref="V353:V354"/>
    <mergeCell ref="W353:W354"/>
    <mergeCell ref="I338:L338"/>
    <mergeCell ref="E339:E340"/>
    <mergeCell ref="G339:G340"/>
    <mergeCell ref="I339:T339"/>
    <mergeCell ref="V339:V340"/>
    <mergeCell ref="W339:W340"/>
    <mergeCell ref="V218:V219"/>
    <mergeCell ref="W218:W219"/>
    <mergeCell ref="B270:I270"/>
    <mergeCell ref="I274:L274"/>
    <mergeCell ref="E275:E276"/>
    <mergeCell ref="G275:G276"/>
    <mergeCell ref="I275:T275"/>
    <mergeCell ref="V275:V276"/>
    <mergeCell ref="W275:W276"/>
    <mergeCell ref="B63:W63"/>
    <mergeCell ref="I67:L67"/>
    <mergeCell ref="B68:B69"/>
    <mergeCell ref="C68:C69"/>
    <mergeCell ref="E68:E69"/>
    <mergeCell ref="G68:G69"/>
    <mergeCell ref="I68:T68"/>
    <mergeCell ref="V68:V69"/>
    <mergeCell ref="V113:V114"/>
    <mergeCell ref="W113:W114"/>
    <mergeCell ref="W68:W69"/>
    <mergeCell ref="I87:L87"/>
    <mergeCell ref="B88:B89"/>
    <mergeCell ref="C88:C89"/>
    <mergeCell ref="E88:E89"/>
    <mergeCell ref="G88:G89"/>
    <mergeCell ref="I88:T88"/>
    <mergeCell ref="V88:V89"/>
    <mergeCell ref="W88:W89"/>
    <mergeCell ref="I112:L112"/>
    <mergeCell ref="E113:E114"/>
    <mergeCell ref="G113:G114"/>
    <mergeCell ref="I113:T113"/>
    <mergeCell ref="B113:B114"/>
    <mergeCell ref="I49:L49"/>
    <mergeCell ref="B50:B51"/>
    <mergeCell ref="C50:C51"/>
    <mergeCell ref="E50:E51"/>
    <mergeCell ref="G50:G51"/>
    <mergeCell ref="I50:T50"/>
    <mergeCell ref="V31:V32"/>
    <mergeCell ref="W31:W32"/>
    <mergeCell ref="V50:V51"/>
    <mergeCell ref="W50:W51"/>
    <mergeCell ref="V17:V18"/>
    <mergeCell ref="W17:W18"/>
    <mergeCell ref="I30:L30"/>
    <mergeCell ref="B31:B32"/>
    <mergeCell ref="C31:C32"/>
    <mergeCell ref="E31:E32"/>
    <mergeCell ref="G31:G32"/>
    <mergeCell ref="I31:T31"/>
    <mergeCell ref="I16:L16"/>
    <mergeCell ref="B17:B18"/>
    <mergeCell ref="C17:C18"/>
    <mergeCell ref="E17:E18"/>
    <mergeCell ref="G17:G18"/>
    <mergeCell ref="I17:T17"/>
  </mergeCells>
  <pageMargins left="0.98425196850393704" right="0.98425196850393704" top="0.98425196850393704" bottom="0.19685039370078741" header="0.31496062992125984" footer="0.31496062992125984"/>
  <pageSetup paperSize="9" scale="45" fitToHeight="17" orientation="portrait" r:id="rId1"/>
  <headerFooter scaleWithDoc="0">
    <oddHeader>&amp;C&amp;"Bookman Old Style,Regular"&amp;12- &amp;P -</oddHeader>
  </headerFooter>
  <rowBreaks count="7" manualBreakCount="7">
    <brk id="212" max="14" man="1"/>
    <brk id="437" max="14" man="1"/>
    <brk id="522" max="14" man="1"/>
    <brk id="750" max="14" man="1"/>
    <brk id="900" max="14" man="1"/>
    <brk id="1016" max="14" man="1"/>
    <brk id="1201" max="14" man="1"/>
  </rowBreaks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tabSelected="1" topLeftCell="A5" zoomScale="60" zoomScaleNormal="60" workbookViewId="0">
      <selection activeCell="N127" sqref="N127"/>
    </sheetView>
  </sheetViews>
  <sheetFormatPr defaultColWidth="9.08984375" defaultRowHeight="13" x14ac:dyDescent="0.3"/>
  <cols>
    <col min="1" max="1" width="3.90625" style="3" customWidth="1"/>
    <col min="2" max="2" width="4" style="3" customWidth="1"/>
    <col min="3" max="3" width="2.54296875" style="3" bestFit="1" customWidth="1"/>
    <col min="4" max="4" width="3.36328125" style="3" customWidth="1"/>
    <col min="5" max="5" width="70.36328125" style="3" customWidth="1"/>
    <col min="6" max="8" width="12.08984375" style="6" customWidth="1"/>
    <col min="9" max="16384" width="9.08984375" style="3"/>
  </cols>
  <sheetData>
    <row r="1" spans="1:14" ht="17.5" hidden="1" x14ac:dyDescent="0.3">
      <c r="B1" s="22" t="s">
        <v>383</v>
      </c>
    </row>
    <row r="2" spans="1:14" hidden="1" x14ac:dyDescent="0.3"/>
    <row r="3" spans="1:14" ht="15.5" hidden="1" x14ac:dyDescent="0.35">
      <c r="B3" s="781" t="s">
        <v>344</v>
      </c>
      <c r="C3" s="781"/>
      <c r="D3" s="781"/>
      <c r="E3" s="781"/>
      <c r="F3" s="781"/>
      <c r="G3" s="781"/>
      <c r="H3" s="781"/>
    </row>
    <row r="4" spans="1:14" ht="6.75" hidden="1" customHeight="1" x14ac:dyDescent="0.3">
      <c r="B4" s="222"/>
      <c r="C4" s="222"/>
      <c r="D4" s="222"/>
      <c r="E4" s="222"/>
      <c r="F4" s="223"/>
      <c r="G4" s="223"/>
      <c r="H4" s="223"/>
    </row>
    <row r="5" spans="1:14" ht="18.75" customHeight="1" x14ac:dyDescent="0.35">
      <c r="A5" s="789" t="s">
        <v>567</v>
      </c>
      <c r="B5" s="789"/>
      <c r="C5" s="789"/>
      <c r="D5" s="789"/>
      <c r="E5" s="789"/>
      <c r="F5" s="789"/>
      <c r="G5" s="789"/>
      <c r="H5" s="789"/>
    </row>
    <row r="6" spans="1:14" ht="12" customHeight="1" x14ac:dyDescent="0.3"/>
    <row r="7" spans="1:14" x14ac:dyDescent="0.3">
      <c r="A7" s="432" t="s">
        <v>524</v>
      </c>
      <c r="C7" s="432"/>
      <c r="D7" s="432"/>
      <c r="E7" s="432"/>
      <c r="F7" s="432"/>
      <c r="G7" s="432"/>
      <c r="H7" s="432"/>
    </row>
    <row r="8" spans="1:14" ht="9.75" customHeight="1" x14ac:dyDescent="0.3"/>
    <row r="9" spans="1:14" x14ac:dyDescent="0.3">
      <c r="B9" s="753" t="s">
        <v>525</v>
      </c>
      <c r="C9" s="753"/>
      <c r="D9" s="753"/>
      <c r="E9" s="753"/>
      <c r="F9" s="753"/>
      <c r="G9" s="753"/>
      <c r="H9" s="753"/>
    </row>
    <row r="10" spans="1:14" ht="38.25" customHeight="1" x14ac:dyDescent="0.3">
      <c r="B10" s="272" t="s">
        <v>0</v>
      </c>
      <c r="C10" s="768" t="s">
        <v>1</v>
      </c>
      <c r="D10" s="768"/>
      <c r="E10" s="768"/>
      <c r="F10" s="1" t="s">
        <v>2</v>
      </c>
      <c r="G10" s="1" t="s">
        <v>3</v>
      </c>
      <c r="H10" s="1" t="s">
        <v>4</v>
      </c>
    </row>
    <row r="11" spans="1:14" x14ac:dyDescent="0.3">
      <c r="B11" s="530" t="s">
        <v>539</v>
      </c>
      <c r="C11" s="792" t="s">
        <v>540</v>
      </c>
      <c r="D11" s="793"/>
      <c r="E11" s="794"/>
      <c r="F11" s="254" t="s">
        <v>541</v>
      </c>
      <c r="G11" s="254" t="s">
        <v>542</v>
      </c>
      <c r="H11" s="254" t="s">
        <v>544</v>
      </c>
    </row>
    <row r="12" spans="1:14" x14ac:dyDescent="0.3">
      <c r="B12" s="2" t="s">
        <v>5</v>
      </c>
      <c r="C12" s="782" t="s">
        <v>6</v>
      </c>
      <c r="D12" s="772"/>
      <c r="E12" s="773"/>
      <c r="F12" s="19">
        <f>SUM(F13:F14)</f>
        <v>0</v>
      </c>
      <c r="G12" s="20">
        <f>SUM(G13:G14)</f>
        <v>0</v>
      </c>
      <c r="H12" s="20">
        <f>SUM(H13:H14)</f>
        <v>0</v>
      </c>
      <c r="N12" s="3" t="s">
        <v>570</v>
      </c>
    </row>
    <row r="13" spans="1:14" x14ac:dyDescent="0.3">
      <c r="B13" s="2"/>
      <c r="C13" s="273" t="s">
        <v>7</v>
      </c>
      <c r="D13" s="772" t="s">
        <v>8</v>
      </c>
      <c r="E13" s="773"/>
      <c r="F13" s="251">
        <f>'Individu Form 2E ATMR Kredit '!E20</f>
        <v>0</v>
      </c>
      <c r="G13" s="251">
        <f>'Individu Form 2E ATMR Kredit '!E22</f>
        <v>0</v>
      </c>
      <c r="H13" s="251">
        <f>'Individu Form 2E ATMR Kredit '!E23</f>
        <v>0</v>
      </c>
    </row>
    <row r="14" spans="1:14" x14ac:dyDescent="0.3">
      <c r="B14" s="2"/>
      <c r="C14" s="273" t="s">
        <v>9</v>
      </c>
      <c r="D14" s="772" t="s">
        <v>10</v>
      </c>
      <c r="E14" s="773"/>
      <c r="F14" s="251">
        <f>'Individu Form 2E ATMR Kredit '!C29</f>
        <v>0</v>
      </c>
      <c r="G14" s="251">
        <f>'Individu Form 2E ATMR Kredit '!E41</f>
        <v>0</v>
      </c>
      <c r="H14" s="251">
        <f>'Individu Form 2E ATMR Kredit '!E42</f>
        <v>0</v>
      </c>
    </row>
    <row r="15" spans="1:14" x14ac:dyDescent="0.3">
      <c r="B15" s="2" t="s">
        <v>11</v>
      </c>
      <c r="C15" s="783" t="s">
        <v>12</v>
      </c>
      <c r="D15" s="784"/>
      <c r="E15" s="785"/>
      <c r="F15" s="251">
        <f>'Individu Form 2E ATMR Kredit '!C48</f>
        <v>0</v>
      </c>
      <c r="G15" s="251">
        <f>'Individu Form 2E ATMR Kredit '!E59</f>
        <v>0</v>
      </c>
      <c r="H15" s="251">
        <f>'Individu Form 2E ATMR Kredit '!E60</f>
        <v>0</v>
      </c>
    </row>
    <row r="16" spans="1:14" x14ac:dyDescent="0.3">
      <c r="B16" s="2" t="s">
        <v>13</v>
      </c>
      <c r="C16" s="786" t="s">
        <v>14</v>
      </c>
      <c r="D16" s="787"/>
      <c r="E16" s="788"/>
      <c r="F16" s="251">
        <f>'Individu Form 2E ATMR Kredit '!C66</f>
        <v>0</v>
      </c>
      <c r="G16" s="251">
        <f>'Individu Form 2E ATMR Kredit '!E79</f>
        <v>0</v>
      </c>
      <c r="H16" s="251">
        <f>'Individu Form 2E ATMR Kredit '!E80</f>
        <v>0</v>
      </c>
    </row>
    <row r="17" spans="1:18" x14ac:dyDescent="0.3">
      <c r="A17" s="250"/>
      <c r="B17" s="2" t="s">
        <v>15</v>
      </c>
      <c r="C17" s="782" t="s">
        <v>16</v>
      </c>
      <c r="D17" s="772"/>
      <c r="E17" s="773"/>
      <c r="F17" s="20">
        <f>SUM(F18:F19)</f>
        <v>0</v>
      </c>
      <c r="G17" s="20">
        <f>SUM(G18:G19)</f>
        <v>0</v>
      </c>
      <c r="H17" s="20">
        <f>SUM(H18:H19)</f>
        <v>0</v>
      </c>
    </row>
    <row r="18" spans="1:18" x14ac:dyDescent="0.3">
      <c r="A18" s="250"/>
      <c r="B18" s="2"/>
      <c r="C18" s="273" t="s">
        <v>7</v>
      </c>
      <c r="D18" s="772" t="s">
        <v>17</v>
      </c>
      <c r="E18" s="773"/>
      <c r="F18" s="251">
        <f>'Individu Form 2E ATMR Kredit '!C86</f>
        <v>0</v>
      </c>
      <c r="G18" s="251">
        <f>'Individu Form 2E ATMR Kredit '!E104</f>
        <v>0</v>
      </c>
      <c r="H18" s="251">
        <f>'Individu Form 2E ATMR Kredit '!E105</f>
        <v>0</v>
      </c>
      <c r="J18" s="222"/>
      <c r="K18" s="222"/>
      <c r="L18" s="222"/>
      <c r="M18" s="222"/>
      <c r="N18" s="222"/>
      <c r="O18" s="222"/>
      <c r="P18" s="222"/>
      <c r="Q18" s="222"/>
      <c r="R18" s="222"/>
    </row>
    <row r="19" spans="1:18" x14ac:dyDescent="0.3">
      <c r="A19" s="250"/>
      <c r="B19" s="2"/>
      <c r="C19" s="273" t="s">
        <v>9</v>
      </c>
      <c r="D19" s="772" t="s">
        <v>18</v>
      </c>
      <c r="E19" s="773"/>
      <c r="F19" s="251">
        <f>'Individu Form 2E ATMR Kredit '!C111</f>
        <v>0</v>
      </c>
      <c r="G19" s="251">
        <f>'Individu Form 2E ATMR Kredit '!E131</f>
        <v>0</v>
      </c>
      <c r="H19" s="251">
        <f>'Individu Form 2E ATMR Kredit '!E132</f>
        <v>0</v>
      </c>
      <c r="J19" s="222"/>
      <c r="K19" s="222"/>
      <c r="L19" s="222"/>
      <c r="M19" s="222"/>
      <c r="N19" s="222"/>
      <c r="O19" s="222"/>
      <c r="P19" s="222"/>
      <c r="Q19" s="222"/>
      <c r="R19" s="222"/>
    </row>
    <row r="20" spans="1:18" s="503" customFormat="1" x14ac:dyDescent="0.3">
      <c r="A20" s="497"/>
      <c r="B20" s="498" t="s">
        <v>19</v>
      </c>
      <c r="C20" s="499" t="s">
        <v>422</v>
      </c>
      <c r="D20" s="500"/>
      <c r="E20" s="501"/>
      <c r="F20" s="251">
        <f>'Individu Form 2E ATMR Kredit '!C138</f>
        <v>0</v>
      </c>
      <c r="G20" s="251">
        <f>'Individu Form 2E ATMR Kredit '!E157</f>
        <v>0</v>
      </c>
      <c r="H20" s="251">
        <f>'Individu Form 2E ATMR Kredit '!E158</f>
        <v>0</v>
      </c>
      <c r="J20" s="618"/>
      <c r="K20" s="618"/>
      <c r="L20" s="618"/>
      <c r="M20" s="618"/>
      <c r="N20" s="618"/>
      <c r="O20" s="618"/>
      <c r="P20" s="618"/>
      <c r="Q20" s="618"/>
      <c r="R20" s="618"/>
    </row>
    <row r="21" spans="1:18" s="503" customFormat="1" x14ac:dyDescent="0.3">
      <c r="A21" s="497"/>
      <c r="B21" s="498" t="s">
        <v>21</v>
      </c>
      <c r="C21" s="735" t="s">
        <v>498</v>
      </c>
      <c r="D21" s="736"/>
      <c r="E21" s="737"/>
      <c r="F21" s="20">
        <f>SUM(F22:F23)</f>
        <v>0</v>
      </c>
      <c r="G21" s="20">
        <f>SUM(G22:G23)</f>
        <v>0</v>
      </c>
      <c r="H21" s="20">
        <f>SUM(H22:H23)</f>
        <v>0</v>
      </c>
      <c r="J21" s="618"/>
      <c r="K21" s="618"/>
      <c r="L21" s="618"/>
      <c r="M21" s="618"/>
      <c r="N21" s="618"/>
      <c r="O21" s="618"/>
      <c r="P21" s="618"/>
      <c r="Q21" s="618"/>
      <c r="R21" s="618"/>
    </row>
    <row r="22" spans="1:18" s="503" customFormat="1" x14ac:dyDescent="0.3">
      <c r="A22" s="497"/>
      <c r="B22" s="504"/>
      <c r="C22" s="499" t="s">
        <v>7</v>
      </c>
      <c r="D22" s="736" t="s">
        <v>17</v>
      </c>
      <c r="E22" s="737"/>
      <c r="F22" s="251">
        <f>'Individu Form 2E ATMR Kredit '!C164</f>
        <v>0</v>
      </c>
      <c r="G22" s="251">
        <f>'Individu Form 2E ATMR Kredit '!E182</f>
        <v>0</v>
      </c>
      <c r="H22" s="251">
        <f>'Individu Form 2E ATMR Kredit '!E183</f>
        <v>0</v>
      </c>
      <c r="J22" s="618"/>
      <c r="K22" s="618"/>
      <c r="L22" s="618"/>
      <c r="M22" s="618"/>
      <c r="N22" s="618"/>
      <c r="O22" s="618"/>
      <c r="P22" s="618"/>
      <c r="Q22" s="618"/>
      <c r="R22" s="618"/>
    </row>
    <row r="23" spans="1:18" s="503" customFormat="1" x14ac:dyDescent="0.3">
      <c r="A23" s="497"/>
      <c r="B23" s="504"/>
      <c r="C23" s="499" t="s">
        <v>9</v>
      </c>
      <c r="D23" s="736" t="s">
        <v>18</v>
      </c>
      <c r="E23" s="737"/>
      <c r="F23" s="251">
        <f>'Individu Form 2E ATMR Kredit '!C189</f>
        <v>0</v>
      </c>
      <c r="G23" s="251">
        <f>'Individu Form 2E ATMR Kredit '!E209</f>
        <v>0</v>
      </c>
      <c r="H23" s="251">
        <f>'Individu Form 2E ATMR Kredit '!E210</f>
        <v>0</v>
      </c>
      <c r="J23" s="618"/>
      <c r="K23" s="618"/>
      <c r="L23" s="618"/>
      <c r="M23" s="618"/>
      <c r="N23" s="618"/>
      <c r="O23" s="618"/>
      <c r="P23" s="618"/>
      <c r="Q23" s="618"/>
      <c r="R23" s="618"/>
    </row>
    <row r="24" spans="1:18" s="503" customFormat="1" x14ac:dyDescent="0.3">
      <c r="A24" s="497"/>
      <c r="B24" s="498" t="s">
        <v>23</v>
      </c>
      <c r="C24" s="734" t="s">
        <v>423</v>
      </c>
      <c r="D24" s="732"/>
      <c r="E24" s="733"/>
      <c r="F24" s="20">
        <f>SUM(F25:F26)</f>
        <v>0</v>
      </c>
      <c r="G24" s="7"/>
      <c r="H24" s="20">
        <f>SUM(H25:H26)</f>
        <v>0</v>
      </c>
      <c r="J24" s="618"/>
      <c r="K24" s="618"/>
      <c r="L24" s="618"/>
      <c r="M24" s="618"/>
      <c r="N24" s="618"/>
      <c r="O24" s="618"/>
      <c r="P24" s="618"/>
      <c r="Q24" s="618"/>
      <c r="R24" s="618"/>
    </row>
    <row r="25" spans="1:18" s="503" customFormat="1" ht="13.25" customHeight="1" x14ac:dyDescent="0.3">
      <c r="A25" s="497"/>
      <c r="B25" s="498"/>
      <c r="C25" s="495" t="s">
        <v>7</v>
      </c>
      <c r="D25" s="732" t="s">
        <v>424</v>
      </c>
      <c r="E25" s="733"/>
      <c r="F25" s="251">
        <f>'Individu Form 2D ATMR Kredit'!H82</f>
        <v>0</v>
      </c>
      <c r="G25" s="7"/>
      <c r="H25" s="502">
        <f>F25*150%</f>
        <v>0</v>
      </c>
      <c r="J25" s="618"/>
      <c r="K25" s="618"/>
      <c r="L25" s="618"/>
      <c r="M25" s="618"/>
      <c r="N25" s="618"/>
      <c r="O25" s="618"/>
      <c r="P25" s="618"/>
      <c r="Q25" s="618"/>
      <c r="R25" s="618"/>
    </row>
    <row r="26" spans="1:18" s="503" customFormat="1" ht="15.65" customHeight="1" x14ac:dyDescent="0.3">
      <c r="A26" s="497"/>
      <c r="B26" s="498"/>
      <c r="C26" s="496" t="s">
        <v>9</v>
      </c>
      <c r="D26" s="732" t="s">
        <v>425</v>
      </c>
      <c r="E26" s="733"/>
      <c r="F26" s="251">
        <f>'Individu Form 2D ATMR Kredit'!H83</f>
        <v>0</v>
      </c>
      <c r="G26" s="7"/>
      <c r="H26" s="502">
        <f>F26*250%</f>
        <v>0</v>
      </c>
      <c r="J26" s="618"/>
      <c r="K26" s="618"/>
      <c r="L26" s="618"/>
      <c r="M26" s="618"/>
      <c r="N26" s="618"/>
      <c r="O26" s="618"/>
      <c r="P26" s="618"/>
      <c r="Q26" s="618"/>
      <c r="R26" s="618"/>
    </row>
    <row r="27" spans="1:18" s="503" customFormat="1" x14ac:dyDescent="0.3">
      <c r="A27" s="497"/>
      <c r="B27" s="498"/>
      <c r="C27" s="496" t="s">
        <v>382</v>
      </c>
      <c r="D27" s="732" t="s">
        <v>426</v>
      </c>
      <c r="E27" s="733"/>
      <c r="F27" s="251">
        <f>'Individu Form 2D ATMR Kredit'!H84</f>
        <v>0</v>
      </c>
      <c r="G27" s="7"/>
      <c r="H27" s="502">
        <f>F27*150%</f>
        <v>0</v>
      </c>
      <c r="J27" s="618"/>
      <c r="K27" s="618"/>
      <c r="L27" s="618"/>
      <c r="M27" s="618"/>
      <c r="N27" s="618"/>
      <c r="O27" s="618"/>
      <c r="P27" s="618"/>
      <c r="Q27" s="618"/>
      <c r="R27" s="618"/>
    </row>
    <row r="28" spans="1:18" s="503" customFormat="1" ht="14.4" customHeight="1" x14ac:dyDescent="0.3">
      <c r="A28" s="497"/>
      <c r="B28" s="498"/>
      <c r="C28" s="495" t="s">
        <v>37</v>
      </c>
      <c r="D28" s="732" t="s">
        <v>523</v>
      </c>
      <c r="E28" s="733"/>
      <c r="F28" s="251">
        <f>'Individu Form 2D ATMR Kredit'!H85</f>
        <v>0</v>
      </c>
      <c r="G28" s="7"/>
      <c r="H28" s="502">
        <f>F28*100%</f>
        <v>0</v>
      </c>
      <c r="J28" s="618"/>
      <c r="K28" s="618"/>
      <c r="L28" s="618"/>
      <c r="M28" s="618"/>
      <c r="N28" s="618"/>
      <c r="O28" s="618"/>
      <c r="P28" s="618"/>
      <c r="Q28" s="618"/>
      <c r="R28" s="618"/>
    </row>
    <row r="29" spans="1:18" s="503" customFormat="1" x14ac:dyDescent="0.3">
      <c r="A29" s="497"/>
      <c r="B29" s="498" t="s">
        <v>25</v>
      </c>
      <c r="C29" s="735" t="s">
        <v>20</v>
      </c>
      <c r="D29" s="736"/>
      <c r="E29" s="737"/>
      <c r="F29" s="502">
        <f>'Individu Form 2E ATMR Kredit '!C216</f>
        <v>0</v>
      </c>
      <c r="G29" s="502">
        <f>'Individu Form 2E ATMR Kredit '!E265</f>
        <v>0</v>
      </c>
      <c r="H29" s="502">
        <f>'Individu Form 2E ATMR Kredit '!E266</f>
        <v>0</v>
      </c>
      <c r="J29" s="618"/>
      <c r="K29" s="618"/>
      <c r="L29" s="618"/>
      <c r="M29" s="618"/>
      <c r="N29" s="618"/>
      <c r="O29" s="618"/>
      <c r="P29" s="618"/>
      <c r="Q29" s="618"/>
      <c r="R29" s="618"/>
    </row>
    <row r="30" spans="1:18" s="503" customFormat="1" x14ac:dyDescent="0.3">
      <c r="A30" s="497"/>
      <c r="B30" s="498" t="s">
        <v>27</v>
      </c>
      <c r="C30" s="735" t="s">
        <v>22</v>
      </c>
      <c r="D30" s="736"/>
      <c r="E30" s="737"/>
      <c r="F30" s="502">
        <f>'Individu Form 2E ATMR Kredit '!C273</f>
        <v>0</v>
      </c>
      <c r="G30" s="502">
        <f>'Individu Form 2E ATMR Kredit '!E308</f>
        <v>0</v>
      </c>
      <c r="H30" s="502">
        <f>'Individu Form 2E ATMR Kredit '!E309</f>
        <v>0</v>
      </c>
      <c r="J30" s="618"/>
      <c r="K30" s="618"/>
      <c r="L30" s="618"/>
      <c r="M30" s="618"/>
      <c r="N30" s="618"/>
      <c r="O30" s="618"/>
      <c r="P30" s="618"/>
      <c r="Q30" s="618"/>
      <c r="R30" s="618"/>
    </row>
    <row r="31" spans="1:18" s="503" customFormat="1" x14ac:dyDescent="0.3">
      <c r="A31" s="497"/>
      <c r="B31" s="498" t="s">
        <v>29</v>
      </c>
      <c r="C31" s="499" t="s">
        <v>499</v>
      </c>
      <c r="D31" s="500"/>
      <c r="E31" s="501"/>
      <c r="F31" s="502">
        <f>'Individu Form 2E ATMR Kredit '!C315</f>
        <v>0</v>
      </c>
      <c r="G31" s="502">
        <f>'Individu Form 2E ATMR Kredit '!E330</f>
        <v>0</v>
      </c>
      <c r="H31" s="502">
        <f>'Individu Form 2E ATMR Kredit '!E331</f>
        <v>0</v>
      </c>
      <c r="J31" s="618"/>
      <c r="K31" s="618"/>
      <c r="L31" s="618"/>
      <c r="M31" s="618"/>
      <c r="N31" s="618"/>
      <c r="O31" s="618"/>
      <c r="P31" s="618"/>
      <c r="Q31" s="618"/>
      <c r="R31" s="618"/>
    </row>
    <row r="32" spans="1:18" x14ac:dyDescent="0.3">
      <c r="A32" s="250"/>
      <c r="B32" s="494" t="s">
        <v>31</v>
      </c>
      <c r="C32" s="782" t="s">
        <v>24</v>
      </c>
      <c r="D32" s="772"/>
      <c r="E32" s="773"/>
      <c r="F32" s="251">
        <f>'Individu Form 2E ATMR Kredit '!C337</f>
        <v>0</v>
      </c>
      <c r="G32" s="251">
        <f>'Individu Form 2E ATMR Kredit '!E344</f>
        <v>0</v>
      </c>
      <c r="H32" s="251">
        <f>'Individu Form 2E ATMR Kredit '!E345</f>
        <v>0</v>
      </c>
      <c r="J32" s="222"/>
      <c r="K32" s="222"/>
      <c r="L32" s="222"/>
      <c r="M32" s="222"/>
      <c r="N32" s="222"/>
      <c r="O32" s="222"/>
      <c r="P32" s="222"/>
      <c r="Q32" s="222"/>
      <c r="R32" s="222"/>
    </row>
    <row r="33" spans="1:18" x14ac:dyDescent="0.3">
      <c r="A33" s="250"/>
      <c r="B33" s="494" t="s">
        <v>500</v>
      </c>
      <c r="C33" s="786" t="s">
        <v>26</v>
      </c>
      <c r="D33" s="787"/>
      <c r="E33" s="788"/>
      <c r="F33" s="251">
        <f>'Individu Form 2E ATMR Kredit '!C351</f>
        <v>0</v>
      </c>
      <c r="G33" s="251">
        <f>'Individu Form 2E ATMR Kredit '!E368</f>
        <v>0</v>
      </c>
      <c r="H33" s="251">
        <f>'Individu Form 2E ATMR Kredit '!E369</f>
        <v>0</v>
      </c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3">
      <c r="B34" s="494" t="s">
        <v>501</v>
      </c>
      <c r="C34" s="782" t="s">
        <v>28</v>
      </c>
      <c r="D34" s="772"/>
      <c r="E34" s="773"/>
      <c r="F34" s="251">
        <f>'Individu Form 2E ATMR Kredit '!C375</f>
        <v>0</v>
      </c>
      <c r="G34" s="251">
        <f>'Individu Form 2E ATMR Kredit '!E400</f>
        <v>0</v>
      </c>
      <c r="H34" s="251">
        <f>'Individu Form 2E ATMR Kredit '!E401</f>
        <v>0</v>
      </c>
      <c r="J34" s="222"/>
      <c r="K34" s="222"/>
      <c r="L34" s="222"/>
      <c r="M34" s="222"/>
      <c r="N34" s="222"/>
      <c r="O34" s="222"/>
      <c r="P34" s="222"/>
      <c r="Q34" s="222"/>
      <c r="R34" s="222"/>
    </row>
    <row r="35" spans="1:18" x14ac:dyDescent="0.3">
      <c r="B35" s="494" t="s">
        <v>502</v>
      </c>
      <c r="C35" s="782" t="s">
        <v>30</v>
      </c>
      <c r="D35" s="772"/>
      <c r="E35" s="773"/>
      <c r="F35" s="20">
        <f>SUM(F36:F37)</f>
        <v>0</v>
      </c>
      <c r="G35" s="20">
        <f>SUM(G36:G37)</f>
        <v>0</v>
      </c>
      <c r="H35" s="20">
        <f>SUM(H36:H37)</f>
        <v>0</v>
      </c>
      <c r="J35" s="222"/>
      <c r="K35" s="222"/>
      <c r="L35" s="222"/>
      <c r="M35" s="222"/>
      <c r="N35" s="222"/>
      <c r="O35" s="222"/>
      <c r="P35" s="222"/>
      <c r="Q35" s="222"/>
      <c r="R35" s="222"/>
    </row>
    <row r="36" spans="1:18" s="503" customFormat="1" x14ac:dyDescent="0.3">
      <c r="B36" s="504"/>
      <c r="C36" s="499" t="s">
        <v>7</v>
      </c>
      <c r="D36" s="742" t="s">
        <v>471</v>
      </c>
      <c r="E36" s="743"/>
      <c r="F36" s="502">
        <f>'Individu Form 2E ATMR Kredit '!E412</f>
        <v>0</v>
      </c>
      <c r="G36" s="502">
        <f>'Individu Form 2E ATMR Kredit '!V412</f>
        <v>0</v>
      </c>
      <c r="H36" s="502">
        <f>'Individu Form 2E ATMR Kredit '!W412</f>
        <v>0</v>
      </c>
      <c r="J36" s="618"/>
      <c r="K36" s="618"/>
      <c r="L36" s="618"/>
      <c r="M36" s="618"/>
      <c r="N36" s="618"/>
      <c r="O36" s="618"/>
      <c r="P36" s="618"/>
      <c r="Q36" s="618"/>
      <c r="R36" s="618"/>
    </row>
    <row r="37" spans="1:18" s="503" customFormat="1" x14ac:dyDescent="0.3">
      <c r="B37" s="504"/>
      <c r="C37" s="499" t="s">
        <v>9</v>
      </c>
      <c r="D37" s="744" t="s">
        <v>472</v>
      </c>
      <c r="E37" s="743"/>
      <c r="F37" s="502">
        <f>SUM('Individu Form 2E ATMR Kredit '!E414:E416)</f>
        <v>0</v>
      </c>
      <c r="G37" s="502">
        <f>SUM('Individu Form 2E ATMR Kredit '!V414:V416)</f>
        <v>0</v>
      </c>
      <c r="H37" s="502">
        <f>SUM('Individu Form 2E ATMR Kredit '!W414:W416)</f>
        <v>0</v>
      </c>
      <c r="J37" s="618"/>
      <c r="K37" s="618"/>
      <c r="L37" s="618"/>
      <c r="M37" s="618"/>
      <c r="N37" s="618"/>
      <c r="O37" s="618"/>
      <c r="P37" s="618"/>
      <c r="Q37" s="618"/>
      <c r="R37" s="618"/>
    </row>
    <row r="38" spans="1:18" x14ac:dyDescent="0.3">
      <c r="B38" s="494" t="s">
        <v>503</v>
      </c>
      <c r="C38" s="782" t="s">
        <v>32</v>
      </c>
      <c r="D38" s="772"/>
      <c r="E38" s="773"/>
      <c r="F38" s="252">
        <f>SUM(F39:F44)</f>
        <v>0</v>
      </c>
      <c r="G38" s="7"/>
      <c r="H38" s="253">
        <f>SUM(H39:H44)</f>
        <v>0</v>
      </c>
      <c r="J38" s="222"/>
      <c r="K38" s="222"/>
      <c r="L38" s="222"/>
      <c r="M38" s="222"/>
      <c r="N38" s="222"/>
      <c r="O38" s="222"/>
      <c r="P38" s="222"/>
      <c r="Q38" s="222"/>
      <c r="R38" s="222"/>
    </row>
    <row r="39" spans="1:18" x14ac:dyDescent="0.3">
      <c r="B39" s="2"/>
      <c r="C39" s="273" t="s">
        <v>7</v>
      </c>
      <c r="D39" s="795" t="s">
        <v>398</v>
      </c>
      <c r="E39" s="796"/>
      <c r="F39" s="251">
        <f>'Individu Form 2D ATMR Kredit'!F120</f>
        <v>0</v>
      </c>
      <c r="G39" s="7"/>
      <c r="H39" s="531">
        <f>0%*F39</f>
        <v>0</v>
      </c>
      <c r="J39" s="222"/>
      <c r="K39" s="222"/>
      <c r="L39" s="222"/>
      <c r="M39" s="222"/>
      <c r="N39" s="222"/>
      <c r="O39" s="222"/>
      <c r="P39" s="222"/>
      <c r="Q39" s="222"/>
      <c r="R39" s="222"/>
    </row>
    <row r="40" spans="1:18" x14ac:dyDescent="0.3">
      <c r="B40" s="2"/>
      <c r="C40" s="507" t="s">
        <v>9</v>
      </c>
      <c r="D40" s="730" t="s">
        <v>507</v>
      </c>
      <c r="E40" s="731"/>
      <c r="F40" s="251">
        <f>'Individu Form 2D ATMR Kredit'!F121</f>
        <v>0</v>
      </c>
      <c r="G40" s="7"/>
      <c r="H40" s="531">
        <f>20%*F40</f>
        <v>0</v>
      </c>
      <c r="J40" s="222"/>
      <c r="K40" s="222"/>
      <c r="L40" s="222"/>
      <c r="M40" s="222"/>
      <c r="N40" s="222"/>
      <c r="O40" s="222"/>
      <c r="P40" s="222"/>
      <c r="Q40" s="222"/>
      <c r="R40" s="222"/>
    </row>
    <row r="41" spans="1:18" x14ac:dyDescent="0.3">
      <c r="B41" s="304"/>
      <c r="C41" s="305" t="s">
        <v>36</v>
      </c>
      <c r="D41" s="797" t="s">
        <v>394</v>
      </c>
      <c r="E41" s="798"/>
      <c r="F41" s="251">
        <f>'Individu Form 2D ATMR Kredit'!H122</f>
        <v>0</v>
      </c>
      <c r="G41" s="7"/>
      <c r="H41" s="531">
        <f t="shared" ref="H41" si="0">0%*F41</f>
        <v>0</v>
      </c>
      <c r="J41" s="222"/>
      <c r="K41" s="222"/>
      <c r="L41" s="222"/>
      <c r="M41" s="222"/>
      <c r="N41" s="222"/>
      <c r="O41" s="222"/>
      <c r="P41" s="222"/>
      <c r="Q41" s="222"/>
      <c r="R41" s="222"/>
    </row>
    <row r="42" spans="1:18" x14ac:dyDescent="0.3">
      <c r="B42" s="304"/>
      <c r="C42" s="305" t="s">
        <v>37</v>
      </c>
      <c r="D42" s="797" t="s">
        <v>38</v>
      </c>
      <c r="E42" s="798"/>
      <c r="F42" s="251">
        <f>'Individu Form 2D ATMR Kredit'!H123</f>
        <v>0</v>
      </c>
      <c r="G42" s="7"/>
      <c r="H42" s="251">
        <f>150%*F42</f>
        <v>0</v>
      </c>
      <c r="J42" s="222"/>
      <c r="K42" s="222"/>
      <c r="L42" s="222"/>
      <c r="M42" s="222"/>
      <c r="N42" s="222"/>
      <c r="O42" s="222"/>
      <c r="P42" s="222"/>
      <c r="Q42" s="222"/>
      <c r="R42" s="222"/>
    </row>
    <row r="43" spans="1:18" x14ac:dyDescent="0.3">
      <c r="B43" s="2"/>
      <c r="C43" s="273" t="s">
        <v>39</v>
      </c>
      <c r="D43" s="772" t="s">
        <v>393</v>
      </c>
      <c r="E43" s="773"/>
      <c r="F43" s="251">
        <f>'Individu Form 2D ATMR Kredit'!H124</f>
        <v>0</v>
      </c>
      <c r="G43" s="7"/>
      <c r="H43" s="251">
        <f>100%*F43</f>
        <v>0</v>
      </c>
      <c r="J43" s="222"/>
      <c r="K43" s="222"/>
      <c r="L43" s="222"/>
      <c r="M43" s="222"/>
      <c r="N43" s="222"/>
      <c r="O43" s="222"/>
      <c r="P43" s="222"/>
      <c r="Q43" s="222"/>
      <c r="R43" s="222"/>
    </row>
    <row r="44" spans="1:18" x14ac:dyDescent="0.3">
      <c r="B44" s="2"/>
      <c r="C44" s="273" t="s">
        <v>40</v>
      </c>
      <c r="D44" s="772" t="s">
        <v>41</v>
      </c>
      <c r="E44" s="773"/>
      <c r="F44" s="251">
        <f>'Individu Form 2D ATMR Kredit'!H125</f>
        <v>0</v>
      </c>
      <c r="G44" s="7"/>
      <c r="H44" s="251">
        <f>100%*F44</f>
        <v>0</v>
      </c>
      <c r="J44" s="222"/>
      <c r="K44" s="222"/>
      <c r="L44" s="222"/>
      <c r="M44" s="222"/>
      <c r="N44" s="222"/>
      <c r="O44" s="222"/>
      <c r="P44" s="222"/>
      <c r="Q44" s="222"/>
      <c r="R44" s="222"/>
    </row>
    <row r="45" spans="1:18" x14ac:dyDescent="0.3">
      <c r="B45" s="745" t="s">
        <v>42</v>
      </c>
      <c r="C45" s="745"/>
      <c r="D45" s="745"/>
      <c r="E45" s="745"/>
      <c r="F45" s="252">
        <f>SUM(F12,F15:F17,F20:F21,F24,F29:F35,F38)</f>
        <v>0</v>
      </c>
      <c r="G45" s="252">
        <f>SUM(G12,G15:G17,G20:G21,G24,G29:G35,G38)</f>
        <v>0</v>
      </c>
      <c r="H45" s="252">
        <f>SUM(H12,H15:H17,H20:H21,H24,H29:H35,H38)</f>
        <v>0</v>
      </c>
      <c r="J45" s="222"/>
      <c r="K45" s="222"/>
      <c r="L45" s="222"/>
      <c r="M45" s="222"/>
      <c r="N45" s="222"/>
      <c r="O45" s="222"/>
      <c r="P45" s="222"/>
      <c r="Q45" s="222"/>
      <c r="R45" s="222"/>
    </row>
    <row r="46" spans="1:18" x14ac:dyDescent="0.3">
      <c r="J46" s="222"/>
      <c r="K46" s="222"/>
      <c r="L46" s="222"/>
      <c r="M46" s="222"/>
      <c r="N46" s="222"/>
      <c r="O46" s="222"/>
      <c r="P46" s="222"/>
      <c r="Q46" s="222"/>
      <c r="R46" s="222"/>
    </row>
    <row r="47" spans="1:18" x14ac:dyDescent="0.3">
      <c r="J47" s="222"/>
      <c r="K47" s="222"/>
      <c r="L47" s="222"/>
      <c r="M47" s="222"/>
      <c r="N47" s="222"/>
      <c r="O47" s="222"/>
      <c r="P47" s="222"/>
      <c r="Q47" s="222"/>
      <c r="R47" s="222"/>
    </row>
    <row r="48" spans="1:18" x14ac:dyDescent="0.3">
      <c r="B48" s="753" t="s">
        <v>534</v>
      </c>
      <c r="C48" s="753"/>
      <c r="D48" s="753"/>
      <c r="E48" s="753"/>
      <c r="F48" s="753"/>
      <c r="G48" s="753"/>
      <c r="H48" s="753"/>
      <c r="J48" s="222"/>
      <c r="K48" s="222"/>
      <c r="L48" s="222"/>
      <c r="M48" s="222"/>
      <c r="N48" s="222"/>
      <c r="O48" s="222"/>
      <c r="P48" s="222"/>
      <c r="Q48" s="222"/>
      <c r="R48" s="222"/>
    </row>
    <row r="49" spans="1:18" ht="39" x14ac:dyDescent="0.3">
      <c r="B49" s="4" t="s">
        <v>0</v>
      </c>
      <c r="C49" s="738" t="s">
        <v>1</v>
      </c>
      <c r="D49" s="738"/>
      <c r="E49" s="738"/>
      <c r="F49" s="1" t="s">
        <v>2</v>
      </c>
      <c r="G49" s="1" t="s">
        <v>3</v>
      </c>
      <c r="H49" s="1" t="s">
        <v>4</v>
      </c>
      <c r="J49" s="222"/>
      <c r="K49" s="222"/>
      <c r="L49" s="222"/>
      <c r="M49" s="222"/>
      <c r="N49" s="222"/>
      <c r="O49" s="222"/>
      <c r="P49" s="222"/>
      <c r="Q49" s="222"/>
      <c r="R49" s="222"/>
    </row>
    <row r="50" spans="1:18" x14ac:dyDescent="0.3">
      <c r="B50" s="530" t="s">
        <v>539</v>
      </c>
      <c r="C50" s="792" t="s">
        <v>540</v>
      </c>
      <c r="D50" s="793"/>
      <c r="E50" s="794"/>
      <c r="F50" s="254" t="s">
        <v>541</v>
      </c>
      <c r="G50" s="254" t="s">
        <v>542</v>
      </c>
      <c r="H50" s="254" t="s">
        <v>544</v>
      </c>
      <c r="J50" s="222"/>
      <c r="K50" s="222"/>
      <c r="L50" s="222"/>
      <c r="M50" s="222"/>
      <c r="N50" s="222"/>
      <c r="O50" s="222"/>
      <c r="P50" s="222"/>
      <c r="Q50" s="222"/>
      <c r="R50" s="222"/>
    </row>
    <row r="51" spans="1:18" ht="15" customHeight="1" x14ac:dyDescent="0.3">
      <c r="B51" s="2" t="s">
        <v>5</v>
      </c>
      <c r="C51" s="273" t="s">
        <v>6</v>
      </c>
      <c r="D51" s="270"/>
      <c r="E51" s="271"/>
      <c r="F51" s="252">
        <f>SUM(F52:F53)</f>
        <v>0</v>
      </c>
      <c r="G51" s="252">
        <f>SUM(G52:G53)</f>
        <v>0</v>
      </c>
      <c r="H51" s="252">
        <f>SUM(H52:H53)</f>
        <v>0</v>
      </c>
      <c r="J51" s="222"/>
      <c r="K51" s="222"/>
      <c r="L51" s="222"/>
      <c r="M51" s="222"/>
      <c r="N51" s="222"/>
      <c r="O51" s="222"/>
      <c r="P51" s="222"/>
      <c r="Q51" s="222"/>
      <c r="R51" s="222"/>
    </row>
    <row r="52" spans="1:18" x14ac:dyDescent="0.3">
      <c r="B52" s="2"/>
      <c r="C52" s="273" t="s">
        <v>7</v>
      </c>
      <c r="D52" s="740" t="s">
        <v>8</v>
      </c>
      <c r="E52" s="741"/>
      <c r="F52" s="251">
        <f>'Individu Form 2E ATMR Kredit '!G437</f>
        <v>0</v>
      </c>
      <c r="G52" s="251">
        <f>'Individu Form 2E ATMR Kredit '!E444</f>
        <v>0</v>
      </c>
      <c r="H52" s="251">
        <f>'Individu Form 2E ATMR Kredit '!E445</f>
        <v>0</v>
      </c>
      <c r="J52" s="222"/>
      <c r="K52" s="222"/>
      <c r="L52" s="222"/>
      <c r="M52" s="222"/>
      <c r="N52" s="222"/>
      <c r="O52" s="222"/>
      <c r="P52" s="222"/>
      <c r="Q52" s="222"/>
      <c r="R52" s="222"/>
    </row>
    <row r="53" spans="1:18" x14ac:dyDescent="0.3">
      <c r="B53" s="2"/>
      <c r="C53" s="273" t="s">
        <v>9</v>
      </c>
      <c r="D53" s="740" t="s">
        <v>10</v>
      </c>
      <c r="E53" s="741"/>
      <c r="F53" s="251">
        <f>'Individu Form 2E ATMR Kredit '!G462</f>
        <v>0</v>
      </c>
      <c r="G53" s="251">
        <f>'Individu Form 2E ATMR Kredit '!E474</f>
        <v>0</v>
      </c>
      <c r="H53" s="251">
        <f>'Individu Form 2E ATMR Kredit '!E475</f>
        <v>0</v>
      </c>
      <c r="J53" s="222"/>
      <c r="K53" s="222"/>
      <c r="L53" s="222"/>
      <c r="M53" s="222"/>
      <c r="N53" s="222"/>
      <c r="O53" s="222"/>
      <c r="P53" s="222"/>
      <c r="Q53" s="222"/>
      <c r="R53" s="222"/>
    </row>
    <row r="54" spans="1:18" x14ac:dyDescent="0.3">
      <c r="B54" s="2" t="s">
        <v>11</v>
      </c>
      <c r="C54" s="774" t="s">
        <v>12</v>
      </c>
      <c r="D54" s="775"/>
      <c r="E54" s="776"/>
      <c r="F54" s="251">
        <f>'Individu Form 2E ATMR Kredit '!G492</f>
        <v>0</v>
      </c>
      <c r="G54" s="251">
        <f>'Individu Form 2E ATMR Kredit '!E503</f>
        <v>0</v>
      </c>
      <c r="H54" s="251">
        <f>'Individu Form 2E ATMR Kredit '!E504</f>
        <v>0</v>
      </c>
      <c r="J54" s="222"/>
      <c r="K54" s="222"/>
      <c r="L54" s="222"/>
      <c r="M54" s="222"/>
      <c r="N54" s="222"/>
      <c r="O54" s="222"/>
      <c r="P54" s="222"/>
      <c r="Q54" s="222"/>
      <c r="R54" s="222"/>
    </row>
    <row r="55" spans="1:18" x14ac:dyDescent="0.3">
      <c r="A55" s="250"/>
      <c r="B55" s="2" t="s">
        <v>13</v>
      </c>
      <c r="C55" s="747" t="s">
        <v>43</v>
      </c>
      <c r="D55" s="748"/>
      <c r="E55" s="749"/>
      <c r="F55" s="251">
        <f>'Individu Form 2E ATMR Kredit '!G521</f>
        <v>0</v>
      </c>
      <c r="G55" s="251">
        <f>'Individu Form 2E ATMR Kredit '!E534</f>
        <v>0</v>
      </c>
      <c r="H55" s="251">
        <f>'Individu Form 2E ATMR Kredit '!E535</f>
        <v>0</v>
      </c>
      <c r="J55" s="222"/>
      <c r="K55" s="222"/>
      <c r="L55" s="222"/>
      <c r="M55" s="222"/>
      <c r="N55" s="222"/>
      <c r="O55" s="222"/>
      <c r="P55" s="222"/>
      <c r="Q55" s="222"/>
      <c r="R55" s="222"/>
    </row>
    <row r="56" spans="1:18" x14ac:dyDescent="0.3">
      <c r="A56" s="250"/>
      <c r="B56" s="2" t="s">
        <v>15</v>
      </c>
      <c r="C56" s="739" t="s">
        <v>44</v>
      </c>
      <c r="D56" s="740"/>
      <c r="E56" s="741"/>
      <c r="F56" s="252">
        <f>SUM(F57:F58)</f>
        <v>0</v>
      </c>
      <c r="G56" s="252">
        <f>SUM(G57:G58)</f>
        <v>0</v>
      </c>
      <c r="H56" s="252">
        <f>SUM(H57:H58)</f>
        <v>0</v>
      </c>
      <c r="J56" s="222"/>
      <c r="K56" s="222"/>
      <c r="L56" s="222"/>
      <c r="M56" s="222"/>
      <c r="N56" s="222"/>
      <c r="O56" s="222"/>
      <c r="P56" s="222"/>
      <c r="Q56" s="222"/>
      <c r="R56" s="222"/>
    </row>
    <row r="57" spans="1:18" x14ac:dyDescent="0.3">
      <c r="A57" s="250"/>
      <c r="B57" s="2"/>
      <c r="C57" s="273" t="s">
        <v>7</v>
      </c>
      <c r="D57" s="740" t="s">
        <v>17</v>
      </c>
      <c r="E57" s="741"/>
      <c r="F57" s="251">
        <f>'Individu Form 2E ATMR Kredit '!G552</f>
        <v>0</v>
      </c>
      <c r="G57" s="251">
        <f>'Individu Form 2E ATMR Kredit '!E570</f>
        <v>0</v>
      </c>
      <c r="H57" s="251">
        <f>'Individu Form 2E ATMR Kredit '!E571</f>
        <v>0</v>
      </c>
      <c r="J57" s="222"/>
      <c r="K57" s="222"/>
      <c r="L57" s="222"/>
      <c r="M57" s="222"/>
      <c r="N57" s="222"/>
      <c r="O57" s="222"/>
      <c r="P57" s="222"/>
      <c r="Q57" s="222"/>
      <c r="R57" s="222"/>
    </row>
    <row r="58" spans="1:18" x14ac:dyDescent="0.3">
      <c r="A58" s="250"/>
      <c r="B58" s="2"/>
      <c r="C58" s="273" t="s">
        <v>9</v>
      </c>
      <c r="D58" s="740" t="s">
        <v>18</v>
      </c>
      <c r="E58" s="741"/>
      <c r="F58" s="251">
        <f>'Individu Form 2E ATMR Kredit '!G588</f>
        <v>0</v>
      </c>
      <c r="G58" s="251">
        <f>'Individu Form 2E ATMR Kredit '!E608</f>
        <v>0</v>
      </c>
      <c r="H58" s="251">
        <f>'Individu Form 2E ATMR Kredit '!E609</f>
        <v>0</v>
      </c>
      <c r="J58" s="222"/>
      <c r="K58" s="222"/>
      <c r="L58" s="222"/>
      <c r="M58" s="222"/>
      <c r="N58" s="222"/>
      <c r="O58" s="222"/>
      <c r="P58" s="222"/>
      <c r="Q58" s="222"/>
      <c r="R58" s="222"/>
    </row>
    <row r="59" spans="1:18" s="503" customFormat="1" x14ac:dyDescent="0.3">
      <c r="A59" s="497"/>
      <c r="B59" s="498" t="s">
        <v>19</v>
      </c>
      <c r="C59" s="735" t="s">
        <v>498</v>
      </c>
      <c r="D59" s="736"/>
      <c r="E59" s="737"/>
      <c r="F59" s="252">
        <f>SUM(F60:F61)</f>
        <v>0</v>
      </c>
      <c r="G59" s="252">
        <f>SUM(G60:G61)</f>
        <v>0</v>
      </c>
      <c r="H59" s="252">
        <f>SUM(H60:H61)</f>
        <v>0</v>
      </c>
      <c r="J59" s="618"/>
      <c r="K59" s="618"/>
      <c r="L59" s="618"/>
      <c r="M59" s="618"/>
      <c r="N59" s="618"/>
      <c r="O59" s="618"/>
      <c r="P59" s="618"/>
      <c r="Q59" s="618"/>
      <c r="R59" s="618"/>
    </row>
    <row r="60" spans="1:18" s="503" customFormat="1" x14ac:dyDescent="0.3">
      <c r="A60" s="497"/>
      <c r="B60" s="504"/>
      <c r="C60" s="499" t="s">
        <v>7</v>
      </c>
      <c r="D60" s="736" t="s">
        <v>17</v>
      </c>
      <c r="E60" s="737"/>
      <c r="F60" s="251">
        <f>'Individu Form 2E ATMR Kredit '!G627</f>
        <v>0</v>
      </c>
      <c r="G60" s="251">
        <f>'Individu Form 2E ATMR Kredit '!E645</f>
        <v>0</v>
      </c>
      <c r="H60" s="251">
        <f>'Individu Form 2E ATMR Kredit '!E646</f>
        <v>0</v>
      </c>
      <c r="J60" s="618"/>
      <c r="K60" s="618"/>
      <c r="L60" s="618"/>
      <c r="M60" s="618"/>
      <c r="N60" s="618"/>
      <c r="O60" s="618"/>
      <c r="P60" s="618"/>
      <c r="Q60" s="618"/>
      <c r="R60" s="618"/>
    </row>
    <row r="61" spans="1:18" s="503" customFormat="1" x14ac:dyDescent="0.3">
      <c r="A61" s="497"/>
      <c r="B61" s="504"/>
      <c r="C61" s="499" t="s">
        <v>9</v>
      </c>
      <c r="D61" s="736" t="s">
        <v>18</v>
      </c>
      <c r="E61" s="737"/>
      <c r="F61" s="251">
        <f>'Individu Form 2E ATMR Kredit '!G663</f>
        <v>0</v>
      </c>
      <c r="G61" s="251">
        <f>'Individu Form 2E ATMR Kredit '!E683</f>
        <v>0</v>
      </c>
      <c r="H61" s="251">
        <f>'Individu Form 2E ATMR Kredit '!E684</f>
        <v>0</v>
      </c>
      <c r="J61" s="618"/>
      <c r="K61" s="618"/>
      <c r="L61" s="618"/>
      <c r="M61" s="618"/>
      <c r="N61" s="618"/>
      <c r="O61" s="618"/>
      <c r="P61" s="618"/>
      <c r="Q61" s="618"/>
      <c r="R61" s="618"/>
    </row>
    <row r="62" spans="1:18" s="503" customFormat="1" x14ac:dyDescent="0.3">
      <c r="A62" s="497"/>
      <c r="B62" s="498" t="s">
        <v>25</v>
      </c>
      <c r="C62" s="780" t="s">
        <v>20</v>
      </c>
      <c r="D62" s="744"/>
      <c r="E62" s="743"/>
      <c r="F62" s="502">
        <f>'Individu Form 2E ATMR Kredit '!G697</f>
        <v>0</v>
      </c>
      <c r="G62" s="502">
        <f>'Individu Form 2E ATMR Kredit '!E746</f>
        <v>0</v>
      </c>
      <c r="H62" s="502">
        <f>'Individu Form 2E ATMR Kredit '!E747</f>
        <v>0</v>
      </c>
      <c r="J62" s="618"/>
      <c r="K62" s="618"/>
      <c r="L62" s="618"/>
      <c r="M62" s="618"/>
      <c r="N62" s="618"/>
      <c r="O62" s="618"/>
      <c r="P62" s="618"/>
      <c r="Q62" s="618"/>
      <c r="R62" s="618"/>
    </row>
    <row r="63" spans="1:18" s="503" customFormat="1" x14ac:dyDescent="0.3">
      <c r="A63" s="497"/>
      <c r="B63" s="498" t="s">
        <v>27</v>
      </c>
      <c r="C63" s="780" t="s">
        <v>22</v>
      </c>
      <c r="D63" s="744"/>
      <c r="E63" s="743"/>
      <c r="F63" s="502">
        <f>'Individu Form 2E ATMR Kredit '!G761</f>
        <v>0</v>
      </c>
      <c r="G63" s="502">
        <f>'Individu Form 2E ATMR Kredit '!E796</f>
        <v>0</v>
      </c>
      <c r="H63" s="502">
        <f>'Individu Form 2E ATMR Kredit '!E797</f>
        <v>0</v>
      </c>
      <c r="J63" s="618"/>
      <c r="K63" s="618"/>
      <c r="L63" s="618"/>
      <c r="M63" s="618"/>
      <c r="N63" s="618"/>
      <c r="O63" s="618"/>
      <c r="P63" s="618"/>
      <c r="Q63" s="618"/>
      <c r="R63" s="618"/>
    </row>
    <row r="64" spans="1:18" s="503" customFormat="1" x14ac:dyDescent="0.3">
      <c r="A64" s="497"/>
      <c r="B64" s="498" t="s">
        <v>29</v>
      </c>
      <c r="C64" s="499" t="s">
        <v>499</v>
      </c>
      <c r="D64" s="500"/>
      <c r="E64" s="505"/>
      <c r="F64" s="502">
        <f>'Individu Form 2E ATMR Kredit '!G810</f>
        <v>0</v>
      </c>
      <c r="G64" s="502">
        <f>'Individu Form 2E ATMR Kredit '!E825</f>
        <v>0</v>
      </c>
      <c r="H64" s="502">
        <f>'Individu Form 2E ATMR Kredit '!E826</f>
        <v>0</v>
      </c>
      <c r="J64" s="618"/>
      <c r="K64" s="618"/>
      <c r="L64" s="618"/>
      <c r="M64" s="618"/>
      <c r="N64" s="618"/>
      <c r="O64" s="618"/>
      <c r="P64" s="618"/>
      <c r="Q64" s="618"/>
      <c r="R64" s="618"/>
    </row>
    <row r="65" spans="1:18" x14ac:dyDescent="0.3">
      <c r="A65" s="250"/>
      <c r="B65" s="494" t="s">
        <v>31</v>
      </c>
      <c r="C65" s="739" t="s">
        <v>24</v>
      </c>
      <c r="D65" s="740"/>
      <c r="E65" s="741"/>
      <c r="F65" s="251">
        <f>'Individu Form 2E ATMR Kredit '!G839</f>
        <v>0</v>
      </c>
      <c r="G65" s="251">
        <f>'Individu Form 2E ATMR Kredit '!E846</f>
        <v>0</v>
      </c>
      <c r="H65" s="251">
        <f>'Individu Form 2E ATMR Kredit '!E847</f>
        <v>0</v>
      </c>
      <c r="J65" s="222"/>
      <c r="K65" s="222"/>
      <c r="L65" s="222"/>
      <c r="M65" s="222"/>
      <c r="N65" s="222"/>
      <c r="O65" s="222"/>
      <c r="P65" s="222"/>
      <c r="Q65" s="222"/>
      <c r="R65" s="222"/>
    </row>
    <row r="66" spans="1:18" x14ac:dyDescent="0.3">
      <c r="B66" s="494" t="s">
        <v>500</v>
      </c>
      <c r="C66" s="777" t="s">
        <v>26</v>
      </c>
      <c r="D66" s="778"/>
      <c r="E66" s="779"/>
      <c r="F66" s="251">
        <f>'Individu Form 2E ATMR Kredit '!G864</f>
        <v>0</v>
      </c>
      <c r="G66" s="251">
        <f>'Individu Form 2E ATMR Kredit '!E881</f>
        <v>0</v>
      </c>
      <c r="H66" s="251">
        <f>'Individu Form 2E ATMR Kredit '!E882</f>
        <v>0</v>
      </c>
      <c r="J66" s="222"/>
      <c r="K66" s="222"/>
      <c r="L66" s="222"/>
      <c r="M66" s="222"/>
      <c r="N66" s="222"/>
      <c r="O66" s="222"/>
      <c r="P66" s="222"/>
      <c r="Q66" s="222"/>
      <c r="R66" s="222"/>
    </row>
    <row r="67" spans="1:18" x14ac:dyDescent="0.3">
      <c r="B67" s="494" t="s">
        <v>501</v>
      </c>
      <c r="C67" s="739" t="s">
        <v>28</v>
      </c>
      <c r="D67" s="740"/>
      <c r="E67" s="741"/>
      <c r="F67" s="251">
        <f>'Individu Form 2E ATMR Kredit '!G899</f>
        <v>0</v>
      </c>
      <c r="G67" s="251">
        <f>'Individu Form 2E ATMR Kredit '!E924</f>
        <v>0</v>
      </c>
      <c r="H67" s="251">
        <f>'Individu Form 2E ATMR Kredit '!E925</f>
        <v>0</v>
      </c>
      <c r="J67" s="222"/>
      <c r="K67" s="222"/>
      <c r="L67" s="222"/>
      <c r="M67" s="222"/>
      <c r="N67" s="222"/>
      <c r="O67" s="222"/>
      <c r="P67" s="222"/>
      <c r="Q67" s="222"/>
      <c r="R67" s="222"/>
    </row>
    <row r="68" spans="1:18" x14ac:dyDescent="0.3">
      <c r="B68" s="494" t="s">
        <v>502</v>
      </c>
      <c r="C68" s="739" t="s">
        <v>30</v>
      </c>
      <c r="D68" s="740"/>
      <c r="E68" s="741"/>
      <c r="F68" s="252">
        <f>SUM(F69:F70)</f>
        <v>0</v>
      </c>
      <c r="G68" s="252">
        <f>SUM(G69:G70)</f>
        <v>0</v>
      </c>
      <c r="H68" s="252">
        <f>SUM(H69:H70)</f>
        <v>0</v>
      </c>
      <c r="J68" s="222"/>
      <c r="K68" s="222"/>
      <c r="L68" s="222"/>
      <c r="M68" s="222"/>
      <c r="N68" s="222"/>
      <c r="O68" s="222"/>
      <c r="P68" s="222"/>
      <c r="Q68" s="222"/>
      <c r="R68" s="222"/>
    </row>
    <row r="69" spans="1:18" s="503" customFormat="1" x14ac:dyDescent="0.3">
      <c r="B69" s="504"/>
      <c r="C69" s="499" t="s">
        <v>7</v>
      </c>
      <c r="D69" s="742" t="s">
        <v>471</v>
      </c>
      <c r="E69" s="743"/>
      <c r="F69" s="502">
        <f>'Individu Form 2E ATMR Kredit '!E944</f>
        <v>0</v>
      </c>
      <c r="G69" s="502">
        <f>'Individu Form 2E ATMR Kredit '!V944</f>
        <v>0</v>
      </c>
      <c r="H69" s="502">
        <f>'Individu Form 2E ATMR Kredit '!W944</f>
        <v>0</v>
      </c>
      <c r="J69" s="618"/>
      <c r="K69" s="618"/>
      <c r="L69" s="618"/>
      <c r="M69" s="618"/>
      <c r="N69" s="618"/>
      <c r="O69" s="618"/>
      <c r="P69" s="618"/>
      <c r="Q69" s="618"/>
      <c r="R69" s="618"/>
    </row>
    <row r="70" spans="1:18" s="503" customFormat="1" x14ac:dyDescent="0.3">
      <c r="B70" s="504"/>
      <c r="C70" s="499" t="s">
        <v>9</v>
      </c>
      <c r="D70" s="744" t="s">
        <v>472</v>
      </c>
      <c r="E70" s="743"/>
      <c r="F70" s="502">
        <f>SUM('Individu Form 2E ATMR Kredit '!E946:E948)</f>
        <v>0</v>
      </c>
      <c r="G70" s="502">
        <f>SUM('Individu Form 2E ATMR Kredit '!V946:V948)</f>
        <v>0</v>
      </c>
      <c r="H70" s="502">
        <f>SUM('Individu Form 2E ATMR Kredit '!W946:W948)</f>
        <v>0</v>
      </c>
      <c r="J70" s="618"/>
      <c r="K70" s="618"/>
      <c r="L70" s="618"/>
      <c r="M70" s="618"/>
      <c r="N70" s="618"/>
      <c r="O70" s="618"/>
      <c r="P70" s="618"/>
      <c r="Q70" s="618"/>
      <c r="R70" s="618"/>
    </row>
    <row r="71" spans="1:18" x14ac:dyDescent="0.3">
      <c r="B71" s="745" t="s">
        <v>42</v>
      </c>
      <c r="C71" s="745"/>
      <c r="D71" s="745"/>
      <c r="E71" s="745"/>
      <c r="F71" s="252">
        <f>SUM(F51,F54:F56,F59,F62:F68)</f>
        <v>0</v>
      </c>
      <c r="G71" s="252">
        <f>SUM(G51,G54:G56,G59,G62:G68)</f>
        <v>0</v>
      </c>
      <c r="H71" s="252">
        <f>SUM(H51,H54:H56,H59,H62:H68)</f>
        <v>0</v>
      </c>
      <c r="J71" s="222"/>
      <c r="K71" s="222"/>
      <c r="L71" s="222"/>
      <c r="M71" s="222"/>
      <c r="N71" s="222"/>
      <c r="O71" s="222"/>
      <c r="P71" s="222"/>
      <c r="Q71" s="222"/>
      <c r="R71" s="222"/>
    </row>
    <row r="72" spans="1:18" x14ac:dyDescent="0.3">
      <c r="J72" s="222"/>
      <c r="K72" s="222"/>
      <c r="L72" s="222"/>
      <c r="M72" s="222"/>
      <c r="N72" s="222"/>
      <c r="O72" s="222"/>
      <c r="P72" s="222"/>
      <c r="Q72" s="222"/>
      <c r="R72" s="222"/>
    </row>
    <row r="73" spans="1:18" x14ac:dyDescent="0.3">
      <c r="J73" s="222"/>
      <c r="K73" s="222"/>
      <c r="L73" s="222"/>
      <c r="M73" s="222"/>
      <c r="N73" s="222"/>
      <c r="O73" s="222"/>
      <c r="P73" s="222"/>
      <c r="Q73" s="222"/>
      <c r="R73" s="222"/>
    </row>
    <row r="74" spans="1:18" x14ac:dyDescent="0.3">
      <c r="B74" s="746" t="s">
        <v>535</v>
      </c>
      <c r="C74" s="746"/>
      <c r="D74" s="746"/>
      <c r="E74" s="746"/>
      <c r="F74" s="746"/>
      <c r="G74" s="746"/>
      <c r="H74" s="746"/>
      <c r="J74" s="222"/>
      <c r="K74" s="222"/>
      <c r="L74" s="222"/>
      <c r="M74" s="222"/>
      <c r="N74" s="222"/>
      <c r="O74" s="222"/>
      <c r="P74" s="222"/>
      <c r="Q74" s="222"/>
      <c r="R74" s="222"/>
    </row>
    <row r="75" spans="1:18" ht="39" x14ac:dyDescent="0.3">
      <c r="B75" s="269" t="s">
        <v>0</v>
      </c>
      <c r="C75" s="738" t="s">
        <v>1</v>
      </c>
      <c r="D75" s="738"/>
      <c r="E75" s="738"/>
      <c r="F75" s="1" t="s">
        <v>2</v>
      </c>
      <c r="G75" s="1" t="s">
        <v>3</v>
      </c>
      <c r="H75" s="1" t="s">
        <v>4</v>
      </c>
      <c r="J75" s="222"/>
      <c r="K75" s="222"/>
      <c r="L75" s="222"/>
      <c r="M75" s="222"/>
      <c r="N75" s="222"/>
      <c r="O75" s="222"/>
      <c r="P75" s="222"/>
      <c r="Q75" s="222"/>
      <c r="R75" s="222"/>
    </row>
    <row r="76" spans="1:18" x14ac:dyDescent="0.3">
      <c r="B76" s="530" t="s">
        <v>539</v>
      </c>
      <c r="C76" s="792" t="s">
        <v>540</v>
      </c>
      <c r="D76" s="793"/>
      <c r="E76" s="794"/>
      <c r="F76" s="254" t="s">
        <v>541</v>
      </c>
      <c r="G76" s="254" t="s">
        <v>542</v>
      </c>
      <c r="H76" s="254" t="s">
        <v>544</v>
      </c>
      <c r="J76" s="222"/>
      <c r="K76" s="222"/>
      <c r="L76" s="222"/>
      <c r="M76" s="222"/>
      <c r="N76" s="222"/>
      <c r="O76" s="222"/>
      <c r="P76" s="222"/>
      <c r="Q76" s="222"/>
      <c r="R76" s="222"/>
    </row>
    <row r="77" spans="1:18" x14ac:dyDescent="0.3">
      <c r="B77" s="5" t="s">
        <v>5</v>
      </c>
      <c r="C77" s="273" t="s">
        <v>6</v>
      </c>
      <c r="D77" s="270"/>
      <c r="E77" s="9"/>
      <c r="F77" s="20">
        <f>SUM(F78:F79)</f>
        <v>0</v>
      </c>
      <c r="G77" s="20">
        <f t="shared" ref="G77:H77" si="1">SUM(G78:G79)</f>
        <v>0</v>
      </c>
      <c r="H77" s="20">
        <f t="shared" si="1"/>
        <v>0</v>
      </c>
      <c r="J77" s="222"/>
      <c r="K77" s="222"/>
      <c r="L77" s="222"/>
      <c r="M77" s="222"/>
      <c r="N77" s="222"/>
      <c r="O77" s="222"/>
      <c r="P77" s="222"/>
      <c r="Q77" s="222"/>
      <c r="R77" s="222"/>
    </row>
    <row r="78" spans="1:18" x14ac:dyDescent="0.3">
      <c r="B78" s="5"/>
      <c r="C78" s="273" t="s">
        <v>7</v>
      </c>
      <c r="D78" s="740" t="s">
        <v>8</v>
      </c>
      <c r="E78" s="741"/>
      <c r="F78" s="251">
        <f>'Individu Form 2E ATMR Kredit '!G962</f>
        <v>0</v>
      </c>
      <c r="G78" s="251">
        <f>'Individu Form 2E ATMR Kredit '!E969</f>
        <v>0</v>
      </c>
      <c r="H78" s="251">
        <f>'Individu Form 2E ATMR Kredit '!E970</f>
        <v>0</v>
      </c>
      <c r="J78" s="222"/>
      <c r="K78" s="222"/>
      <c r="L78" s="222"/>
      <c r="M78" s="222"/>
      <c r="N78" s="222"/>
      <c r="O78" s="222"/>
      <c r="P78" s="222"/>
      <c r="Q78" s="222"/>
      <c r="R78" s="222"/>
    </row>
    <row r="79" spans="1:18" x14ac:dyDescent="0.3">
      <c r="A79" s="250"/>
      <c r="B79" s="5"/>
      <c r="C79" s="273" t="s">
        <v>9</v>
      </c>
      <c r="D79" s="740" t="s">
        <v>10</v>
      </c>
      <c r="E79" s="741"/>
      <c r="F79" s="251">
        <f>'Individu Form 2E ATMR Kredit '!C979</f>
        <v>0</v>
      </c>
      <c r="G79" s="251">
        <f>'Individu Form 2E ATMR Kredit '!E991</f>
        <v>0</v>
      </c>
      <c r="H79" s="251">
        <f>'Individu Form 2E ATMR Kredit '!E992</f>
        <v>0</v>
      </c>
      <c r="J79" s="222"/>
      <c r="K79" s="222"/>
      <c r="L79" s="222"/>
      <c r="M79" s="222"/>
      <c r="N79" s="222"/>
      <c r="O79" s="222"/>
      <c r="P79" s="222"/>
      <c r="Q79" s="222"/>
      <c r="R79" s="222"/>
    </row>
    <row r="80" spans="1:18" x14ac:dyDescent="0.3">
      <c r="A80" s="250"/>
      <c r="B80" s="5" t="s">
        <v>11</v>
      </c>
      <c r="C80" s="750" t="s">
        <v>12</v>
      </c>
      <c r="D80" s="751"/>
      <c r="E80" s="752"/>
      <c r="F80" s="251">
        <f>'Individu Form 2E ATMR Kredit '!C1002</f>
        <v>0</v>
      </c>
      <c r="G80" s="251">
        <f>'Individu Form 2E ATMR Kredit '!E1013</f>
        <v>0</v>
      </c>
      <c r="H80" s="251">
        <f>'Individu Form 2E ATMR Kredit '!E1014</f>
        <v>0</v>
      </c>
      <c r="J80" s="222"/>
      <c r="K80" s="222"/>
      <c r="L80" s="222"/>
      <c r="M80" s="222"/>
      <c r="N80" s="222"/>
      <c r="O80" s="222"/>
      <c r="P80" s="222"/>
      <c r="Q80" s="222"/>
      <c r="R80" s="222"/>
    </row>
    <row r="81" spans="1:18" x14ac:dyDescent="0.3">
      <c r="A81" s="250"/>
      <c r="B81" s="5" t="s">
        <v>13</v>
      </c>
      <c r="C81" s="747" t="s">
        <v>14</v>
      </c>
      <c r="D81" s="748"/>
      <c r="E81" s="749"/>
      <c r="F81" s="251">
        <f>'Individu Form 2E ATMR Kredit '!C1023</f>
        <v>0</v>
      </c>
      <c r="G81" s="251">
        <f>'Individu Form 2E ATMR Kredit '!E1036</f>
        <v>0</v>
      </c>
      <c r="H81" s="251">
        <f>'Individu Form 2E ATMR Kredit '!E1037</f>
        <v>0</v>
      </c>
      <c r="J81" s="222"/>
      <c r="K81" s="222"/>
      <c r="L81" s="222"/>
      <c r="M81" s="222"/>
      <c r="N81" s="222"/>
      <c r="O81" s="222"/>
      <c r="P81" s="222"/>
      <c r="Q81" s="222"/>
      <c r="R81" s="222"/>
    </row>
    <row r="82" spans="1:18" x14ac:dyDescent="0.3">
      <c r="A82" s="250"/>
      <c r="B82" s="5" t="s">
        <v>15</v>
      </c>
      <c r="C82" s="739" t="s">
        <v>333</v>
      </c>
      <c r="D82" s="740"/>
      <c r="E82" s="741"/>
      <c r="F82" s="20">
        <f>SUM(F83:F84)</f>
        <v>0</v>
      </c>
      <c r="G82" s="20">
        <f t="shared" ref="G82:H82" si="2">SUM(G83:G84)</f>
        <v>0</v>
      </c>
      <c r="H82" s="20">
        <f t="shared" si="2"/>
        <v>0</v>
      </c>
      <c r="J82" s="222"/>
      <c r="K82" s="222"/>
      <c r="L82" s="222"/>
      <c r="M82" s="222"/>
      <c r="N82" s="222"/>
      <c r="O82" s="222"/>
      <c r="P82" s="222"/>
      <c r="Q82" s="222"/>
      <c r="R82" s="222"/>
    </row>
    <row r="83" spans="1:18" x14ac:dyDescent="0.3">
      <c r="A83" s="250"/>
      <c r="B83" s="5"/>
      <c r="C83" s="273" t="s">
        <v>7</v>
      </c>
      <c r="D83" s="740" t="s">
        <v>17</v>
      </c>
      <c r="E83" s="741"/>
      <c r="F83" s="251">
        <f>'Individu Form 2E ATMR Kredit '!C1046</f>
        <v>0</v>
      </c>
      <c r="G83" s="251">
        <f>'Individu Form 2E ATMR Kredit '!E1060</f>
        <v>0</v>
      </c>
      <c r="H83" s="251">
        <f>'Individu Form 2E ATMR Kredit '!E1061</f>
        <v>0</v>
      </c>
      <c r="J83" s="222"/>
      <c r="K83" s="222"/>
      <c r="L83" s="222"/>
      <c r="M83" s="222"/>
      <c r="N83" s="222"/>
      <c r="O83" s="222"/>
      <c r="P83" s="222"/>
      <c r="Q83" s="222"/>
      <c r="R83" s="222"/>
    </row>
    <row r="84" spans="1:18" x14ac:dyDescent="0.3">
      <c r="B84" s="5"/>
      <c r="C84" s="273" t="s">
        <v>9</v>
      </c>
      <c r="D84" s="740" t="s">
        <v>18</v>
      </c>
      <c r="E84" s="741"/>
      <c r="F84" s="251">
        <f>'Individu Form 2E ATMR Kredit '!C1070</f>
        <v>0</v>
      </c>
      <c r="G84" s="251">
        <f>'Individu Form 2E ATMR Kredit '!E1086</f>
        <v>0</v>
      </c>
      <c r="H84" s="251">
        <f>'Individu Form 2E ATMR Kredit '!E1087</f>
        <v>0</v>
      </c>
      <c r="J84" s="222"/>
      <c r="K84" s="222"/>
      <c r="L84" s="222"/>
      <c r="M84" s="222"/>
      <c r="N84" s="222"/>
      <c r="O84" s="222"/>
      <c r="P84" s="222"/>
      <c r="Q84" s="222"/>
      <c r="R84" s="222"/>
    </row>
    <row r="85" spans="1:18" x14ac:dyDescent="0.3">
      <c r="B85" s="493" t="s">
        <v>19</v>
      </c>
      <c r="C85" s="740" t="s">
        <v>495</v>
      </c>
      <c r="D85" s="740"/>
      <c r="E85" s="740"/>
      <c r="F85" s="20">
        <f>SUM(F86:F87)</f>
        <v>0</v>
      </c>
      <c r="G85" s="20">
        <f t="shared" ref="G85:H85" si="3">SUM(G86:G87)</f>
        <v>0</v>
      </c>
      <c r="H85" s="20">
        <f t="shared" si="3"/>
        <v>0</v>
      </c>
      <c r="J85" s="222"/>
      <c r="K85" s="222"/>
      <c r="L85" s="222"/>
      <c r="M85" s="222"/>
      <c r="N85" s="222"/>
      <c r="O85" s="222"/>
      <c r="P85" s="222"/>
      <c r="Q85" s="222"/>
      <c r="R85" s="222"/>
    </row>
    <row r="86" spans="1:18" x14ac:dyDescent="0.3">
      <c r="B86" s="5"/>
      <c r="C86" s="490" t="s">
        <v>7</v>
      </c>
      <c r="D86" s="740" t="s">
        <v>17</v>
      </c>
      <c r="E86" s="740"/>
      <c r="F86" s="251">
        <f>'Individu Form 2E ATMR Kredit '!C1096</f>
        <v>0</v>
      </c>
      <c r="G86" s="251">
        <f>'Individu Form 2E ATMR Kredit '!E1110</f>
        <v>0</v>
      </c>
      <c r="H86" s="251">
        <f>'Individu Form 2E ATMR Kredit '!E1111</f>
        <v>0</v>
      </c>
      <c r="J86" s="222"/>
      <c r="K86" s="222"/>
      <c r="L86" s="222"/>
      <c r="M86" s="222"/>
      <c r="N86" s="222"/>
      <c r="O86" s="222"/>
      <c r="P86" s="222"/>
      <c r="Q86" s="222"/>
      <c r="R86" s="222"/>
    </row>
    <row r="87" spans="1:18" x14ac:dyDescent="0.3">
      <c r="B87" s="5"/>
      <c r="C87" s="490" t="s">
        <v>9</v>
      </c>
      <c r="D87" s="740" t="s">
        <v>18</v>
      </c>
      <c r="E87" s="740"/>
      <c r="F87" s="251">
        <f>'Individu Form 2E ATMR Kredit '!C1120</f>
        <v>0</v>
      </c>
      <c r="G87" s="251">
        <f>'Individu Form 2E ATMR Kredit '!E1136</f>
        <v>0</v>
      </c>
      <c r="H87" s="251">
        <f>'Individu Form 2E ATMR Kredit '!E1137</f>
        <v>0</v>
      </c>
      <c r="J87" s="222"/>
      <c r="K87" s="222"/>
      <c r="L87" s="222"/>
      <c r="M87" s="222"/>
      <c r="N87" s="222"/>
      <c r="O87" s="222"/>
      <c r="P87" s="222"/>
      <c r="Q87" s="222"/>
      <c r="R87" s="222"/>
    </row>
    <row r="88" spans="1:18" ht="13.25" customHeight="1" x14ac:dyDescent="0.3">
      <c r="B88" s="493" t="s">
        <v>21</v>
      </c>
      <c r="C88" s="740" t="s">
        <v>26</v>
      </c>
      <c r="D88" s="740"/>
      <c r="E88" s="740"/>
      <c r="F88" s="251">
        <f>'Individu Form 2E ATMR Kredit '!C1146</f>
        <v>0</v>
      </c>
      <c r="G88" s="251">
        <f>'Individu Form 2E ATMR Kredit '!E1163</f>
        <v>0</v>
      </c>
      <c r="H88" s="251">
        <f>'Individu Form 2E ATMR Kredit '!E1164</f>
        <v>0</v>
      </c>
      <c r="J88" s="222"/>
      <c r="K88" s="222"/>
      <c r="L88" s="222"/>
      <c r="M88" s="222"/>
      <c r="N88" s="222"/>
      <c r="O88" s="222"/>
      <c r="P88" s="222"/>
      <c r="Q88" s="222"/>
      <c r="R88" s="222"/>
    </row>
    <row r="89" spans="1:18" x14ac:dyDescent="0.3">
      <c r="B89" s="493" t="s">
        <v>23</v>
      </c>
      <c r="C89" s="740" t="s">
        <v>28</v>
      </c>
      <c r="D89" s="740"/>
      <c r="E89" s="740"/>
      <c r="F89" s="251">
        <f>'Individu Form 2E ATMR Kredit '!C1173</f>
        <v>0</v>
      </c>
      <c r="G89" s="251">
        <f>'Individu Form 2E ATMR Kredit '!E1187</f>
        <v>0</v>
      </c>
      <c r="H89" s="251">
        <f>'Individu Form 2E ATMR Kredit '!E1188</f>
        <v>0</v>
      </c>
      <c r="J89" s="791"/>
      <c r="K89" s="791"/>
      <c r="L89" s="791"/>
      <c r="M89" s="791"/>
      <c r="N89" s="791"/>
      <c r="O89" s="791"/>
      <c r="P89" s="791"/>
      <c r="Q89" s="791"/>
      <c r="R89" s="222"/>
    </row>
    <row r="90" spans="1:18" x14ac:dyDescent="0.3">
      <c r="B90" s="745" t="s">
        <v>42</v>
      </c>
      <c r="C90" s="745"/>
      <c r="D90" s="745"/>
      <c r="E90" s="745"/>
      <c r="F90" s="252">
        <f>SUM(F77,F80:F82,F85,F88:F89)</f>
        <v>0</v>
      </c>
      <c r="G90" s="252">
        <f t="shared" ref="G90:H90" si="4">SUM(G77,G80:G82,G85,G88:G89)</f>
        <v>0</v>
      </c>
      <c r="H90" s="252">
        <f t="shared" si="4"/>
        <v>0</v>
      </c>
      <c r="J90" s="791"/>
      <c r="K90" s="791"/>
      <c r="L90" s="791"/>
      <c r="M90" s="791"/>
      <c r="N90" s="791"/>
      <c r="O90" s="791"/>
      <c r="P90" s="791"/>
      <c r="Q90" s="791"/>
      <c r="R90" s="222"/>
    </row>
    <row r="91" spans="1:18" x14ac:dyDescent="0.3">
      <c r="B91" s="274"/>
      <c r="C91" s="274"/>
      <c r="D91" s="274"/>
      <c r="E91" s="274"/>
      <c r="F91" s="306"/>
      <c r="G91" s="306"/>
      <c r="H91" s="307"/>
      <c r="J91" s="791"/>
      <c r="K91" s="791"/>
      <c r="L91" s="791"/>
      <c r="M91" s="791"/>
      <c r="N91" s="791"/>
      <c r="O91" s="791"/>
      <c r="P91" s="791"/>
      <c r="Q91" s="791"/>
      <c r="R91" s="222"/>
    </row>
    <row r="92" spans="1:18" x14ac:dyDescent="0.3">
      <c r="J92" s="791"/>
      <c r="K92" s="791"/>
      <c r="L92" s="791"/>
      <c r="M92" s="791"/>
      <c r="N92" s="791"/>
      <c r="O92" s="791"/>
      <c r="P92" s="791"/>
      <c r="Q92" s="791"/>
      <c r="R92" s="222"/>
    </row>
    <row r="93" spans="1:18" x14ac:dyDescent="0.3">
      <c r="B93" s="753" t="s">
        <v>536</v>
      </c>
      <c r="C93" s="753"/>
      <c r="D93" s="753"/>
      <c r="E93" s="753"/>
      <c r="F93" s="753"/>
      <c r="G93" s="753"/>
      <c r="H93" s="753"/>
      <c r="J93" s="222"/>
      <c r="K93" s="222"/>
      <c r="L93" s="222"/>
      <c r="M93" s="222"/>
      <c r="N93" s="222"/>
      <c r="O93" s="222"/>
      <c r="P93" s="222"/>
      <c r="Q93" s="222"/>
      <c r="R93" s="222"/>
    </row>
    <row r="94" spans="1:18" ht="39" x14ac:dyDescent="0.3">
      <c r="B94" s="4" t="s">
        <v>0</v>
      </c>
      <c r="C94" s="738" t="s">
        <v>45</v>
      </c>
      <c r="D94" s="738"/>
      <c r="E94" s="738"/>
      <c r="F94" s="272" t="s">
        <v>46</v>
      </c>
      <c r="G94" s="272" t="s">
        <v>47</v>
      </c>
      <c r="H94" s="272" t="s">
        <v>48</v>
      </c>
      <c r="J94" s="222"/>
      <c r="K94" s="222"/>
      <c r="L94" s="222"/>
      <c r="M94" s="222"/>
      <c r="N94" s="222"/>
      <c r="O94" s="222"/>
      <c r="P94" s="222"/>
      <c r="Q94" s="222"/>
      <c r="R94" s="222"/>
    </row>
    <row r="95" spans="1:18" x14ac:dyDescent="0.3">
      <c r="B95" s="530" t="s">
        <v>539</v>
      </c>
      <c r="C95" s="792" t="s">
        <v>540</v>
      </c>
      <c r="D95" s="793"/>
      <c r="E95" s="794"/>
      <c r="F95" s="254" t="s">
        <v>541</v>
      </c>
      <c r="G95" s="254" t="s">
        <v>542</v>
      </c>
      <c r="H95" s="254" t="s">
        <v>544</v>
      </c>
      <c r="J95" s="222"/>
      <c r="K95" s="222"/>
      <c r="L95" s="222"/>
      <c r="M95" s="222"/>
      <c r="N95" s="222"/>
      <c r="O95" s="222"/>
      <c r="P95" s="222"/>
      <c r="Q95" s="222"/>
      <c r="R95" s="222"/>
    </row>
    <row r="96" spans="1:18" x14ac:dyDescent="0.3">
      <c r="B96" s="2" t="s">
        <v>5</v>
      </c>
      <c r="C96" s="758" t="s">
        <v>49</v>
      </c>
      <c r="D96" s="759"/>
      <c r="E96" s="760"/>
      <c r="F96" s="20">
        <f>SUM(F97:F100)</f>
        <v>0</v>
      </c>
      <c r="G96" s="8"/>
      <c r="H96" s="20">
        <f>SUM(H97:H100)</f>
        <v>0</v>
      </c>
      <c r="J96" s="222"/>
      <c r="K96" s="222"/>
      <c r="L96" s="222"/>
      <c r="M96" s="222"/>
      <c r="N96" s="222"/>
      <c r="O96" s="222"/>
      <c r="P96" s="222"/>
      <c r="Q96" s="222"/>
      <c r="R96" s="222"/>
    </row>
    <row r="97" spans="2:18" x14ac:dyDescent="0.3">
      <c r="B97" s="2"/>
      <c r="C97" s="273" t="s">
        <v>7</v>
      </c>
      <c r="D97" s="740" t="s">
        <v>416</v>
      </c>
      <c r="E97" s="741"/>
      <c r="F97" s="249">
        <f>'Individu Form 2D ATMR Kredit'!H222</f>
        <v>0</v>
      </c>
      <c r="G97" s="7"/>
      <c r="H97" s="283">
        <f>8%*F97*12.5</f>
        <v>0</v>
      </c>
      <c r="J97" s="222"/>
      <c r="K97" s="222"/>
      <c r="L97" s="222"/>
      <c r="M97" s="222"/>
      <c r="N97" s="222"/>
      <c r="O97" s="222"/>
      <c r="P97" s="222"/>
      <c r="Q97" s="222"/>
      <c r="R97" s="222"/>
    </row>
    <row r="98" spans="2:18" x14ac:dyDescent="0.3">
      <c r="B98" s="2"/>
      <c r="C98" s="273" t="s">
        <v>9</v>
      </c>
      <c r="D98" s="740" t="s">
        <v>417</v>
      </c>
      <c r="E98" s="741"/>
      <c r="F98" s="249">
        <f>'Individu Form 2D ATMR Kredit'!H223</f>
        <v>0</v>
      </c>
      <c r="G98" s="7"/>
      <c r="H98" s="283">
        <f>50%*F98*12.5</f>
        <v>0</v>
      </c>
      <c r="J98" s="222"/>
      <c r="K98" s="222"/>
      <c r="L98" s="222"/>
      <c r="M98" s="222"/>
      <c r="N98" s="222"/>
      <c r="O98" s="222"/>
      <c r="P98" s="222"/>
      <c r="Q98" s="222"/>
      <c r="R98" s="222"/>
    </row>
    <row r="99" spans="2:18" x14ac:dyDescent="0.3">
      <c r="B99" s="2"/>
      <c r="C99" s="273" t="s">
        <v>36</v>
      </c>
      <c r="D99" s="740" t="s">
        <v>418</v>
      </c>
      <c r="E99" s="741"/>
      <c r="F99" s="249">
        <f>'Individu Form 2D ATMR Kredit'!H224</f>
        <v>0</v>
      </c>
      <c r="G99" s="7"/>
      <c r="H99" s="283">
        <f>75%*F99*12.5</f>
        <v>0</v>
      </c>
      <c r="J99" s="222"/>
      <c r="K99" s="222"/>
      <c r="L99" s="222"/>
      <c r="M99" s="222"/>
      <c r="N99" s="222"/>
      <c r="O99" s="222"/>
      <c r="P99" s="222"/>
      <c r="Q99" s="222"/>
      <c r="R99" s="222"/>
    </row>
    <row r="100" spans="2:18" x14ac:dyDescent="0.3">
      <c r="B100" s="2"/>
      <c r="C100" s="273" t="s">
        <v>37</v>
      </c>
      <c r="D100" s="740" t="s">
        <v>419</v>
      </c>
      <c r="E100" s="741"/>
      <c r="F100" s="249">
        <f>'Individu Form 2D ATMR Kredit'!H225</f>
        <v>0</v>
      </c>
      <c r="G100" s="7"/>
      <c r="H100" s="283">
        <f>100%*F100*12.5</f>
        <v>0</v>
      </c>
      <c r="J100" s="222"/>
      <c r="K100" s="222"/>
      <c r="L100" s="222"/>
      <c r="M100" s="222"/>
      <c r="N100" s="222"/>
      <c r="O100" s="222"/>
      <c r="P100" s="222"/>
      <c r="Q100" s="222"/>
      <c r="R100" s="222"/>
    </row>
    <row r="101" spans="2:18" x14ac:dyDescent="0.3">
      <c r="B101" s="2" t="s">
        <v>11</v>
      </c>
      <c r="C101" s="758" t="s">
        <v>50</v>
      </c>
      <c r="D101" s="759"/>
      <c r="E101" s="760"/>
      <c r="F101" s="249">
        <f>'Individu Form 2D ATMR Kredit'!H226</f>
        <v>0</v>
      </c>
      <c r="G101" s="249">
        <f>F101</f>
        <v>0</v>
      </c>
      <c r="H101" s="7"/>
      <c r="J101" s="222"/>
      <c r="K101" s="222"/>
      <c r="L101" s="222"/>
      <c r="M101" s="222"/>
      <c r="N101" s="222"/>
      <c r="O101" s="222"/>
      <c r="P101" s="222"/>
      <c r="Q101" s="222"/>
      <c r="R101" s="222"/>
    </row>
    <row r="102" spans="2:18" x14ac:dyDescent="0.3">
      <c r="B102" s="745" t="s">
        <v>42</v>
      </c>
      <c r="C102" s="745"/>
      <c r="D102" s="745"/>
      <c r="E102" s="745"/>
      <c r="F102" s="20">
        <f>F96+F101</f>
        <v>0</v>
      </c>
      <c r="G102" s="20">
        <f>G101</f>
        <v>0</v>
      </c>
      <c r="H102" s="20">
        <f>H96</f>
        <v>0</v>
      </c>
      <c r="J102" s="222"/>
      <c r="K102" s="222"/>
      <c r="L102" s="222"/>
      <c r="M102" s="222"/>
      <c r="N102" s="222"/>
      <c r="O102" s="222"/>
      <c r="P102" s="222"/>
      <c r="Q102" s="222"/>
      <c r="R102" s="222"/>
    </row>
    <row r="103" spans="2:18" ht="15.75" customHeight="1" x14ac:dyDescent="0.3">
      <c r="J103" s="222"/>
      <c r="K103" s="222"/>
      <c r="L103" s="222"/>
      <c r="M103" s="222"/>
      <c r="N103" s="222"/>
      <c r="O103" s="222"/>
      <c r="P103" s="222"/>
      <c r="Q103" s="222"/>
      <c r="R103" s="222"/>
    </row>
    <row r="104" spans="2:18" ht="15.75" customHeight="1" x14ac:dyDescent="0.3">
      <c r="J104" s="222"/>
      <c r="K104" s="222"/>
      <c r="L104" s="222"/>
      <c r="M104" s="222"/>
      <c r="N104" s="222"/>
      <c r="O104" s="222"/>
      <c r="P104" s="222"/>
      <c r="Q104" s="222"/>
      <c r="R104" s="222"/>
    </row>
    <row r="105" spans="2:18" ht="15.75" customHeight="1" x14ac:dyDescent="0.3">
      <c r="B105" s="757" t="s">
        <v>537</v>
      </c>
      <c r="C105" s="757"/>
      <c r="D105" s="757"/>
      <c r="E105" s="757"/>
      <c r="F105" s="757"/>
      <c r="G105" s="757"/>
      <c r="H105" s="757"/>
      <c r="I105" s="222"/>
      <c r="J105" s="791"/>
      <c r="K105" s="791"/>
      <c r="L105" s="791"/>
      <c r="M105" s="791"/>
      <c r="N105" s="791"/>
      <c r="O105" s="791"/>
      <c r="P105" s="791"/>
      <c r="Q105" s="791"/>
      <c r="R105" s="222"/>
    </row>
    <row r="106" spans="2:18" ht="38.25" customHeight="1" x14ac:dyDescent="0.3">
      <c r="B106" s="4" t="s">
        <v>0</v>
      </c>
      <c r="C106" s="738" t="s">
        <v>45</v>
      </c>
      <c r="D106" s="738"/>
      <c r="E106" s="738"/>
      <c r="F106" s="738"/>
      <c r="G106" s="1" t="s">
        <v>47</v>
      </c>
      <c r="H106" s="272" t="s">
        <v>48</v>
      </c>
      <c r="I106" s="80"/>
      <c r="J106" s="791"/>
      <c r="K106" s="791"/>
      <c r="L106" s="791"/>
      <c r="M106" s="791"/>
      <c r="N106" s="791"/>
      <c r="O106" s="791"/>
      <c r="P106" s="791"/>
      <c r="Q106" s="791"/>
      <c r="R106" s="222"/>
    </row>
    <row r="107" spans="2:18" ht="15" customHeight="1" x14ac:dyDescent="0.3">
      <c r="B107" s="530" t="s">
        <v>539</v>
      </c>
      <c r="C107" s="767" t="s">
        <v>540</v>
      </c>
      <c r="D107" s="767"/>
      <c r="E107" s="767"/>
      <c r="F107" s="767"/>
      <c r="G107" s="254" t="s">
        <v>541</v>
      </c>
      <c r="H107" s="254" t="s">
        <v>542</v>
      </c>
      <c r="I107" s="80"/>
      <c r="J107" s="791"/>
      <c r="K107" s="791"/>
      <c r="L107" s="791"/>
      <c r="M107" s="791"/>
      <c r="N107" s="791"/>
      <c r="O107" s="791"/>
      <c r="P107" s="791"/>
      <c r="Q107" s="791"/>
      <c r="R107" s="222"/>
    </row>
    <row r="108" spans="2:18" x14ac:dyDescent="0.3">
      <c r="B108" s="433" t="s">
        <v>5</v>
      </c>
      <c r="C108" s="761" t="s">
        <v>135</v>
      </c>
      <c r="D108" s="761"/>
      <c r="E108" s="761"/>
      <c r="F108" s="761"/>
      <c r="G108" s="7"/>
      <c r="H108" s="21"/>
      <c r="I108" s="80"/>
      <c r="J108" s="791"/>
      <c r="K108" s="791"/>
      <c r="L108" s="791"/>
      <c r="M108" s="791"/>
      <c r="N108" s="791"/>
      <c r="O108" s="791"/>
      <c r="P108" s="791"/>
      <c r="Q108" s="791"/>
      <c r="R108" s="222"/>
    </row>
    <row r="109" spans="2:18" x14ac:dyDescent="0.3">
      <c r="B109" s="433" t="s">
        <v>11</v>
      </c>
      <c r="C109" s="761" t="s">
        <v>136</v>
      </c>
      <c r="D109" s="761"/>
      <c r="E109" s="761"/>
      <c r="F109" s="761"/>
      <c r="G109" s="7"/>
      <c r="H109" s="21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</row>
    <row r="110" spans="2:18" x14ac:dyDescent="0.3">
      <c r="B110" s="433" t="s">
        <v>13</v>
      </c>
      <c r="C110" s="761" t="s">
        <v>134</v>
      </c>
      <c r="D110" s="761"/>
      <c r="E110" s="761"/>
      <c r="F110" s="761"/>
      <c r="G110" s="21"/>
      <c r="H110" s="7"/>
      <c r="J110" s="222"/>
      <c r="K110" s="222"/>
      <c r="L110" s="222"/>
      <c r="M110" s="222"/>
      <c r="N110" s="222"/>
      <c r="O110" s="222"/>
      <c r="P110" s="222"/>
      <c r="Q110" s="222"/>
      <c r="R110" s="222"/>
    </row>
    <row r="111" spans="2:18" x14ac:dyDescent="0.3">
      <c r="B111" s="755" t="s">
        <v>42</v>
      </c>
      <c r="C111" s="756"/>
      <c r="D111" s="756"/>
      <c r="E111" s="756"/>
      <c r="F111" s="762"/>
      <c r="G111" s="20">
        <f>G110</f>
        <v>0</v>
      </c>
      <c r="H111" s="20">
        <f>SUM(H108:H109)</f>
        <v>0</v>
      </c>
      <c r="J111" s="222"/>
      <c r="K111" s="222"/>
      <c r="L111" s="222"/>
      <c r="M111" s="222"/>
      <c r="N111" s="222"/>
      <c r="O111" s="222"/>
      <c r="P111" s="222"/>
      <c r="Q111" s="222"/>
      <c r="R111" s="222"/>
    </row>
    <row r="112" spans="2:18" s="533" customFormat="1" x14ac:dyDescent="0.3">
      <c r="B112" s="535"/>
      <c r="C112" s="535"/>
      <c r="D112" s="535"/>
      <c r="E112" s="535"/>
      <c r="F112" s="535"/>
      <c r="G112" s="536"/>
      <c r="H112" s="536"/>
      <c r="J112" s="222"/>
      <c r="K112" s="222"/>
      <c r="L112" s="222"/>
      <c r="M112" s="222"/>
      <c r="N112" s="222"/>
      <c r="O112" s="222"/>
      <c r="P112" s="222"/>
      <c r="Q112" s="222"/>
      <c r="R112" s="222"/>
    </row>
    <row r="113" spans="1:18" s="533" customFormat="1" x14ac:dyDescent="0.3">
      <c r="B113" s="535"/>
      <c r="C113" s="535"/>
      <c r="D113" s="535"/>
      <c r="E113" s="535"/>
      <c r="F113" s="535"/>
      <c r="G113" s="536"/>
      <c r="H113" s="536"/>
      <c r="J113" s="222"/>
      <c r="K113" s="222"/>
      <c r="L113" s="222"/>
      <c r="M113" s="222"/>
      <c r="N113" s="222"/>
      <c r="O113" s="222"/>
      <c r="P113" s="222"/>
      <c r="Q113" s="222"/>
      <c r="R113" s="222"/>
    </row>
    <row r="114" spans="1:18" s="533" customFormat="1" x14ac:dyDescent="0.3">
      <c r="B114" s="552" t="s">
        <v>566</v>
      </c>
      <c r="C114" s="553" t="s">
        <v>565</v>
      </c>
      <c r="D114" s="554"/>
      <c r="E114" s="554"/>
      <c r="F114" s="554"/>
      <c r="G114" s="554"/>
      <c r="H114" s="554"/>
      <c r="J114" s="222"/>
      <c r="K114" s="222"/>
      <c r="L114" s="222"/>
      <c r="M114" s="222"/>
      <c r="N114" s="222"/>
      <c r="O114" s="222"/>
      <c r="P114" s="222"/>
      <c r="Q114" s="222"/>
      <c r="R114" s="222"/>
    </row>
    <row r="115" spans="1:18" s="533" customFormat="1" ht="39" x14ac:dyDescent="0.3">
      <c r="B115" s="550" t="s">
        <v>0</v>
      </c>
      <c r="C115" s="768" t="s">
        <v>45</v>
      </c>
      <c r="D115" s="768"/>
      <c r="E115" s="768"/>
      <c r="F115" s="768"/>
      <c r="G115" s="550" t="s">
        <v>47</v>
      </c>
      <c r="H115" s="550" t="s">
        <v>48</v>
      </c>
      <c r="J115" s="222"/>
      <c r="K115" s="222"/>
      <c r="L115" s="222"/>
      <c r="M115" s="222"/>
      <c r="N115" s="222"/>
      <c r="O115" s="222"/>
      <c r="P115" s="222"/>
      <c r="Q115" s="222"/>
      <c r="R115" s="222"/>
    </row>
    <row r="116" spans="1:18" s="533" customFormat="1" ht="13" customHeight="1" x14ac:dyDescent="0.3">
      <c r="B116" s="548" t="s">
        <v>539</v>
      </c>
      <c r="C116" s="767" t="s">
        <v>540</v>
      </c>
      <c r="D116" s="767"/>
      <c r="E116" s="767"/>
      <c r="F116" s="767"/>
      <c r="G116" s="549" t="s">
        <v>541</v>
      </c>
      <c r="H116" s="549" t="s">
        <v>542</v>
      </c>
      <c r="J116" s="222"/>
      <c r="K116" s="222"/>
      <c r="L116" s="222"/>
      <c r="M116" s="222"/>
      <c r="N116" s="222"/>
      <c r="O116" s="222"/>
      <c r="P116" s="222"/>
      <c r="Q116" s="222"/>
      <c r="R116" s="222"/>
    </row>
    <row r="117" spans="1:18" s="533" customFormat="1" x14ac:dyDescent="0.3">
      <c r="B117" s="545" t="s">
        <v>5</v>
      </c>
      <c r="C117" s="769" t="s">
        <v>563</v>
      </c>
      <c r="D117" s="770"/>
      <c r="E117" s="770"/>
      <c r="F117" s="771"/>
      <c r="G117" s="546"/>
      <c r="H117" s="546"/>
      <c r="J117" s="222"/>
      <c r="K117" s="222"/>
      <c r="L117" s="222"/>
      <c r="M117" s="222"/>
      <c r="N117" s="222"/>
      <c r="O117" s="222"/>
      <c r="P117" s="222"/>
      <c r="Q117" s="222"/>
      <c r="R117" s="222"/>
    </row>
    <row r="118" spans="1:18" x14ac:dyDescent="0.3">
      <c r="F118" s="3"/>
      <c r="G118" s="534"/>
      <c r="H118" s="534"/>
      <c r="J118" s="222"/>
      <c r="K118" s="222"/>
      <c r="L118" s="222"/>
      <c r="M118" s="222"/>
      <c r="N118" s="222"/>
      <c r="O118" s="222"/>
      <c r="P118" s="222"/>
      <c r="Q118" s="222"/>
      <c r="R118" s="222"/>
    </row>
    <row r="119" spans="1:18" x14ac:dyDescent="0.3">
      <c r="F119" s="3"/>
      <c r="G119" s="534"/>
      <c r="H119" s="534"/>
      <c r="J119" s="222"/>
      <c r="K119" s="222"/>
      <c r="L119" s="222"/>
      <c r="M119" s="222"/>
      <c r="N119" s="222"/>
      <c r="O119" s="222"/>
      <c r="P119" s="222"/>
      <c r="Q119" s="222"/>
      <c r="R119" s="222"/>
    </row>
    <row r="120" spans="1:18" ht="14" x14ac:dyDescent="0.3">
      <c r="A120" s="432" t="s">
        <v>532</v>
      </c>
      <c r="C120" s="432"/>
      <c r="D120" s="432"/>
      <c r="E120" s="432"/>
      <c r="F120" s="3"/>
      <c r="G120" s="532"/>
      <c r="H120" s="532"/>
      <c r="J120" s="790"/>
      <c r="K120" s="790"/>
      <c r="L120" s="790"/>
      <c r="M120" s="790"/>
      <c r="N120" s="790"/>
      <c r="O120" s="790"/>
      <c r="P120" s="790"/>
      <c r="Q120" s="790"/>
      <c r="R120" s="790"/>
    </row>
    <row r="121" spans="1:18" x14ac:dyDescent="0.3">
      <c r="J121" s="222"/>
      <c r="K121" s="222"/>
      <c r="L121" s="222"/>
      <c r="M121" s="222"/>
      <c r="N121" s="222"/>
      <c r="O121" s="222"/>
      <c r="P121" s="222"/>
      <c r="Q121" s="222"/>
      <c r="R121" s="222"/>
    </row>
    <row r="122" spans="1:18" ht="26" x14ac:dyDescent="0.3">
      <c r="B122" s="302" t="s">
        <v>0</v>
      </c>
      <c r="C122" s="763" t="s">
        <v>1</v>
      </c>
      <c r="D122" s="763"/>
      <c r="E122" s="763"/>
      <c r="F122" s="764"/>
      <c r="G122" s="1" t="s">
        <v>2</v>
      </c>
      <c r="H122" s="1" t="s">
        <v>48</v>
      </c>
      <c r="J122" s="222"/>
      <c r="K122" s="222"/>
      <c r="L122" s="222"/>
      <c r="M122" s="222"/>
      <c r="N122" s="222"/>
      <c r="O122" s="222"/>
      <c r="P122" s="222"/>
      <c r="Q122" s="222"/>
      <c r="R122" s="222"/>
    </row>
    <row r="123" spans="1:18" ht="15" customHeight="1" x14ac:dyDescent="0.3">
      <c r="B123" s="530" t="s">
        <v>539</v>
      </c>
      <c r="C123" s="765" t="s">
        <v>540</v>
      </c>
      <c r="D123" s="765"/>
      <c r="E123" s="765"/>
      <c r="F123" s="766"/>
      <c r="G123" s="254" t="s">
        <v>541</v>
      </c>
      <c r="H123" s="254" t="s">
        <v>542</v>
      </c>
      <c r="J123" s="222"/>
      <c r="K123" s="222"/>
      <c r="L123" s="222"/>
      <c r="M123" s="222"/>
      <c r="N123" s="222"/>
      <c r="O123" s="222"/>
      <c r="P123" s="222"/>
      <c r="Q123" s="222"/>
      <c r="R123" s="222"/>
    </row>
    <row r="124" spans="1:18" x14ac:dyDescent="0.3">
      <c r="B124" s="5" t="s">
        <v>5</v>
      </c>
      <c r="C124" s="303" t="s">
        <v>6</v>
      </c>
      <c r="D124" s="303"/>
      <c r="E124" s="434"/>
      <c r="F124" s="9"/>
      <c r="G124" s="284">
        <f>SUM(G125:G126)</f>
        <v>0</v>
      </c>
      <c r="H124" s="284">
        <f>SUM(H125:H126)</f>
        <v>0</v>
      </c>
      <c r="J124" s="222"/>
      <c r="K124" s="222"/>
      <c r="L124" s="222"/>
      <c r="M124" s="222"/>
      <c r="N124" s="222"/>
      <c r="O124" s="222"/>
      <c r="P124" s="222"/>
      <c r="Q124" s="222"/>
      <c r="R124" s="222"/>
    </row>
    <row r="125" spans="1:18" x14ac:dyDescent="0.3">
      <c r="B125" s="5"/>
      <c r="C125" s="303" t="s">
        <v>7</v>
      </c>
      <c r="D125" s="740" t="s">
        <v>8</v>
      </c>
      <c r="E125" s="740"/>
      <c r="F125" s="9"/>
      <c r="G125" s="285">
        <f>'Individu Form 2E ATMR Kredit '!E1199</f>
        <v>0</v>
      </c>
      <c r="H125" s="285">
        <f>'Individu Form 2E ATMR Kredit '!G1199</f>
        <v>0</v>
      </c>
      <c r="J125" s="222"/>
      <c r="K125" s="222"/>
      <c r="L125" s="222"/>
      <c r="M125" s="222"/>
      <c r="N125" s="222"/>
      <c r="O125" s="222"/>
      <c r="P125" s="222"/>
      <c r="Q125" s="222"/>
      <c r="R125" s="222"/>
    </row>
    <row r="126" spans="1:18" x14ac:dyDescent="0.3">
      <c r="B126" s="5"/>
      <c r="C126" s="303" t="s">
        <v>9</v>
      </c>
      <c r="D126" s="740" t="s">
        <v>10</v>
      </c>
      <c r="E126" s="740"/>
      <c r="F126" s="9"/>
      <c r="G126" s="285">
        <f>'Individu Form 2E ATMR Kredit '!E1213</f>
        <v>0</v>
      </c>
      <c r="H126" s="285">
        <f>'Individu Form 2E ATMR Kredit '!G1213</f>
        <v>0</v>
      </c>
      <c r="J126" s="222"/>
      <c r="K126" s="222"/>
      <c r="L126" s="222"/>
      <c r="M126" s="222"/>
      <c r="N126" s="222"/>
      <c r="O126" s="222"/>
      <c r="P126" s="222"/>
      <c r="Q126" s="222"/>
      <c r="R126" s="222"/>
    </row>
    <row r="127" spans="1:18" x14ac:dyDescent="0.3">
      <c r="B127" s="5" t="s">
        <v>11</v>
      </c>
      <c r="C127" s="303" t="s">
        <v>12</v>
      </c>
      <c r="D127" s="301"/>
      <c r="E127" s="301"/>
      <c r="F127" s="9"/>
      <c r="G127" s="285">
        <f>'Individu Form 2E ATMR Kredit '!E1226</f>
        <v>0</v>
      </c>
      <c r="H127" s="285">
        <f>'Individu Form 2E ATMR Kredit '!G1226</f>
        <v>0</v>
      </c>
      <c r="J127" s="222"/>
      <c r="K127" s="222"/>
      <c r="L127" s="222"/>
      <c r="M127" s="222"/>
      <c r="N127" s="222"/>
      <c r="O127" s="222"/>
      <c r="P127" s="222"/>
      <c r="Q127" s="222"/>
      <c r="R127" s="222"/>
    </row>
    <row r="128" spans="1:18" ht="15" customHeight="1" x14ac:dyDescent="0.3">
      <c r="B128" s="5" t="s">
        <v>13</v>
      </c>
      <c r="C128" s="747" t="s">
        <v>43</v>
      </c>
      <c r="D128" s="748"/>
      <c r="E128" s="748"/>
      <c r="F128" s="749"/>
      <c r="G128" s="285">
        <f>'Individu Form 2E ATMR Kredit '!E1241</f>
        <v>0</v>
      </c>
      <c r="H128" s="285">
        <f>'Individu Form 2E ATMR Kredit '!G1241</f>
        <v>0</v>
      </c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</row>
    <row r="129" spans="1:18" x14ac:dyDescent="0.3">
      <c r="B129" s="5" t="s">
        <v>15</v>
      </c>
      <c r="C129" s="740" t="s">
        <v>44</v>
      </c>
      <c r="D129" s="740"/>
      <c r="E129" s="740"/>
      <c r="F129" s="9"/>
      <c r="G129" s="284">
        <f>SUM(G130:G131)</f>
        <v>0</v>
      </c>
      <c r="H129" s="284">
        <f>SUM(H130:H131)</f>
        <v>0</v>
      </c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</row>
    <row r="130" spans="1:18" x14ac:dyDescent="0.3">
      <c r="B130" s="5"/>
      <c r="C130" s="303" t="s">
        <v>7</v>
      </c>
      <c r="D130" s="740" t="s">
        <v>17</v>
      </c>
      <c r="E130" s="740"/>
      <c r="F130" s="9"/>
      <c r="G130" s="285">
        <f>'Individu Form 2E ATMR Kredit '!E1257</f>
        <v>0</v>
      </c>
      <c r="H130" s="285">
        <f>'Individu Form 2E ATMR Kredit '!G1257</f>
        <v>0</v>
      </c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</row>
    <row r="131" spans="1:18" x14ac:dyDescent="0.3">
      <c r="B131" s="5"/>
      <c r="C131" s="303" t="s">
        <v>9</v>
      </c>
      <c r="D131" s="740" t="s">
        <v>18</v>
      </c>
      <c r="E131" s="740"/>
      <c r="F131" s="9"/>
      <c r="G131" s="285">
        <f>'Individu Form 2E ATMR Kredit '!E1275</f>
        <v>0</v>
      </c>
      <c r="H131" s="285">
        <f>'Individu Form 2E ATMR Kredit '!G1275</f>
        <v>0</v>
      </c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</row>
    <row r="132" spans="1:18" x14ac:dyDescent="0.3">
      <c r="B132" s="493" t="s">
        <v>19</v>
      </c>
      <c r="C132" s="740" t="s">
        <v>495</v>
      </c>
      <c r="D132" s="740"/>
      <c r="E132" s="740"/>
      <c r="F132" s="9"/>
      <c r="G132" s="284">
        <f>SUM(G133:G134)</f>
        <v>0</v>
      </c>
      <c r="H132" s="284">
        <f>SUM(H133:H134)</f>
        <v>0</v>
      </c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</row>
    <row r="133" spans="1:18" x14ac:dyDescent="0.3">
      <c r="B133" s="5"/>
      <c r="C133" s="490" t="s">
        <v>7</v>
      </c>
      <c r="D133" s="740" t="s">
        <v>17</v>
      </c>
      <c r="E133" s="740"/>
      <c r="F133" s="9"/>
      <c r="G133" s="285">
        <f>'Individu Form 2E ATMR Kredit '!E1291</f>
        <v>0</v>
      </c>
      <c r="H133" s="285">
        <f>'Individu Form 2E ATMR Kredit '!G1291</f>
        <v>0</v>
      </c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</row>
    <row r="134" spans="1:18" x14ac:dyDescent="0.3">
      <c r="B134" s="5"/>
      <c r="C134" s="490" t="s">
        <v>9</v>
      </c>
      <c r="D134" s="740" t="s">
        <v>18</v>
      </c>
      <c r="E134" s="740"/>
      <c r="F134" s="9"/>
      <c r="G134" s="285">
        <f>'Individu Form 2E ATMR Kredit '!E1309</f>
        <v>0</v>
      </c>
      <c r="H134" s="285">
        <f>'Individu Form 2E ATMR Kredit '!G1309</f>
        <v>0</v>
      </c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</row>
    <row r="135" spans="1:18" x14ac:dyDescent="0.3">
      <c r="B135" s="493" t="s">
        <v>21</v>
      </c>
      <c r="C135" s="740" t="s">
        <v>26</v>
      </c>
      <c r="D135" s="740"/>
      <c r="E135" s="740"/>
      <c r="F135" s="9"/>
      <c r="G135" s="285">
        <f>'Individu Form 2E ATMR Kredit '!E1328</f>
        <v>0</v>
      </c>
      <c r="H135" s="285">
        <f>'Individu Form 2E ATMR Kredit '!G1328</f>
        <v>0</v>
      </c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</row>
    <row r="136" spans="1:18" x14ac:dyDescent="0.3">
      <c r="B136" s="493" t="s">
        <v>23</v>
      </c>
      <c r="C136" s="740" t="s">
        <v>28</v>
      </c>
      <c r="D136" s="740"/>
      <c r="E136" s="740"/>
      <c r="F136" s="9"/>
      <c r="G136" s="285">
        <f>'Individu Form 2E ATMR Kredit '!E1344</f>
        <v>0</v>
      </c>
      <c r="H136" s="285">
        <f>'Individu Form 2E ATMR Kredit '!G1344</f>
        <v>0</v>
      </c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</row>
    <row r="137" spans="1:18" x14ac:dyDescent="0.3">
      <c r="B137" s="755" t="s">
        <v>42</v>
      </c>
      <c r="C137" s="756"/>
      <c r="D137" s="756"/>
      <c r="E137" s="756"/>
      <c r="F137" s="9"/>
      <c r="G137" s="286">
        <f>SUM(G124,G127:G129,G135:G136)</f>
        <v>0</v>
      </c>
      <c r="H137" s="286">
        <f>SUM(H124,H127:H129,H135:H136)</f>
        <v>0</v>
      </c>
    </row>
    <row r="138" spans="1:18" x14ac:dyDescent="0.3">
      <c r="F138" s="3"/>
    </row>
    <row r="139" spans="1:18" x14ac:dyDescent="0.3">
      <c r="F139" s="3"/>
    </row>
    <row r="140" spans="1:18" x14ac:dyDescent="0.3">
      <c r="A140" s="432" t="s">
        <v>538</v>
      </c>
      <c r="C140" s="432"/>
      <c r="D140" s="432"/>
      <c r="E140" s="432"/>
      <c r="F140" s="3"/>
      <c r="G140" s="432"/>
      <c r="H140" s="432"/>
    </row>
    <row r="142" spans="1:18" ht="15" customHeight="1" x14ac:dyDescent="0.3">
      <c r="B142" s="754" t="s">
        <v>51</v>
      </c>
      <c r="C142" s="754"/>
      <c r="D142" s="754"/>
      <c r="E142" s="754"/>
      <c r="F142" s="754"/>
      <c r="G142" s="287" t="s">
        <v>52</v>
      </c>
      <c r="H142" s="253">
        <f>SUM(H45,H71,H90,H102,H111,H137)</f>
        <v>0</v>
      </c>
    </row>
    <row r="143" spans="1:18" ht="48" customHeight="1" x14ac:dyDescent="0.3">
      <c r="B143" s="754" t="s">
        <v>57</v>
      </c>
      <c r="C143" s="754"/>
      <c r="D143" s="754"/>
      <c r="E143" s="754"/>
      <c r="F143" s="754"/>
      <c r="G143" s="287" t="s">
        <v>53</v>
      </c>
      <c r="H143" s="288"/>
    </row>
    <row r="144" spans="1:18" ht="15" customHeight="1" x14ac:dyDescent="0.3">
      <c r="B144" s="754" t="s">
        <v>58</v>
      </c>
      <c r="C144" s="754"/>
      <c r="D144" s="754"/>
      <c r="E144" s="754"/>
      <c r="F144" s="754"/>
      <c r="G144" s="287" t="s">
        <v>54</v>
      </c>
      <c r="H144" s="20">
        <f>H142-H143</f>
        <v>0</v>
      </c>
    </row>
    <row r="145" spans="2:8" ht="15" customHeight="1" x14ac:dyDescent="0.3">
      <c r="B145" s="754" t="s">
        <v>55</v>
      </c>
      <c r="C145" s="754"/>
      <c r="D145" s="754"/>
      <c r="E145" s="754"/>
      <c r="F145" s="754"/>
      <c r="G145" s="287" t="s">
        <v>56</v>
      </c>
      <c r="H145" s="20">
        <f>G102+G111</f>
        <v>0</v>
      </c>
    </row>
    <row r="146" spans="2:8" ht="15" customHeight="1" x14ac:dyDescent="0.3"/>
    <row r="147" spans="2:8" ht="39.75" customHeight="1" x14ac:dyDescent="0.3"/>
    <row r="148" spans="2:8" ht="15" customHeight="1" x14ac:dyDescent="0.3"/>
    <row r="149" spans="2:8" ht="15" customHeight="1" x14ac:dyDescent="0.3"/>
  </sheetData>
  <mergeCells count="116">
    <mergeCell ref="J120:R120"/>
    <mergeCell ref="J89:Q92"/>
    <mergeCell ref="C11:E11"/>
    <mergeCell ref="C50:E50"/>
    <mergeCell ref="C76:E76"/>
    <mergeCell ref="C95:E95"/>
    <mergeCell ref="C30:E30"/>
    <mergeCell ref="C32:E32"/>
    <mergeCell ref="C33:E33"/>
    <mergeCell ref="C34:E34"/>
    <mergeCell ref="C35:E35"/>
    <mergeCell ref="D36:E36"/>
    <mergeCell ref="D37:E37"/>
    <mergeCell ref="C38:E38"/>
    <mergeCell ref="D39:E39"/>
    <mergeCell ref="D44:E44"/>
    <mergeCell ref="B45:E45"/>
    <mergeCell ref="B48:H48"/>
    <mergeCell ref="C49:E49"/>
    <mergeCell ref="D52:E52"/>
    <mergeCell ref="J105:Q108"/>
    <mergeCell ref="D41:E41"/>
    <mergeCell ref="C29:E29"/>
    <mergeCell ref="D42:E42"/>
    <mergeCell ref="B3:H3"/>
    <mergeCell ref="D19:E19"/>
    <mergeCell ref="B9:H9"/>
    <mergeCell ref="C10:E10"/>
    <mergeCell ref="C12:E12"/>
    <mergeCell ref="D13:E13"/>
    <mergeCell ref="D14:E14"/>
    <mergeCell ref="C15:E15"/>
    <mergeCell ref="C16:E16"/>
    <mergeCell ref="C17:E17"/>
    <mergeCell ref="D18:E18"/>
    <mergeCell ref="A5:H5"/>
    <mergeCell ref="D43:E43"/>
    <mergeCell ref="D53:E53"/>
    <mergeCell ref="C55:E55"/>
    <mergeCell ref="C56:E56"/>
    <mergeCell ref="C54:E54"/>
    <mergeCell ref="C67:E67"/>
    <mergeCell ref="C66:E66"/>
    <mergeCell ref="C62:E62"/>
    <mergeCell ref="C63:E63"/>
    <mergeCell ref="C65:E65"/>
    <mergeCell ref="D58:E58"/>
    <mergeCell ref="D57:E57"/>
    <mergeCell ref="C128:F128"/>
    <mergeCell ref="B105:H105"/>
    <mergeCell ref="C96:E96"/>
    <mergeCell ref="D97:E97"/>
    <mergeCell ref="D98:E98"/>
    <mergeCell ref="D99:E99"/>
    <mergeCell ref="D100:E100"/>
    <mergeCell ref="D125:E125"/>
    <mergeCell ref="D126:E126"/>
    <mergeCell ref="C110:F110"/>
    <mergeCell ref="B111:F111"/>
    <mergeCell ref="C122:F122"/>
    <mergeCell ref="C123:F123"/>
    <mergeCell ref="C101:E101"/>
    <mergeCell ref="B102:E102"/>
    <mergeCell ref="C106:F106"/>
    <mergeCell ref="C107:F107"/>
    <mergeCell ref="C108:F108"/>
    <mergeCell ref="C109:F109"/>
    <mergeCell ref="C115:F115"/>
    <mergeCell ref="C116:F116"/>
    <mergeCell ref="C117:F117"/>
    <mergeCell ref="B142:F142"/>
    <mergeCell ref="B143:F143"/>
    <mergeCell ref="B144:F144"/>
    <mergeCell ref="B145:F145"/>
    <mergeCell ref="C129:E129"/>
    <mergeCell ref="D130:E130"/>
    <mergeCell ref="C136:E136"/>
    <mergeCell ref="D131:E131"/>
    <mergeCell ref="C135:E135"/>
    <mergeCell ref="B137:E137"/>
    <mergeCell ref="C132:E132"/>
    <mergeCell ref="D133:E133"/>
    <mergeCell ref="D134:E134"/>
    <mergeCell ref="C94:E94"/>
    <mergeCell ref="D78:E78"/>
    <mergeCell ref="D79:E79"/>
    <mergeCell ref="C81:E81"/>
    <mergeCell ref="C82:E82"/>
    <mergeCell ref="D83:E83"/>
    <mergeCell ref="D84:E84"/>
    <mergeCell ref="C80:E80"/>
    <mergeCell ref="C89:E89"/>
    <mergeCell ref="C88:E88"/>
    <mergeCell ref="B90:E90"/>
    <mergeCell ref="B93:H93"/>
    <mergeCell ref="D87:E87"/>
    <mergeCell ref="C75:E75"/>
    <mergeCell ref="C68:E68"/>
    <mergeCell ref="D69:E69"/>
    <mergeCell ref="D70:E70"/>
    <mergeCell ref="B71:E71"/>
    <mergeCell ref="B74:H74"/>
    <mergeCell ref="C85:E85"/>
    <mergeCell ref="D86:E86"/>
    <mergeCell ref="C59:E59"/>
    <mergeCell ref="D60:E60"/>
    <mergeCell ref="D61:E61"/>
    <mergeCell ref="D40:E40"/>
    <mergeCell ref="D26:E26"/>
    <mergeCell ref="D27:E27"/>
    <mergeCell ref="D28:E28"/>
    <mergeCell ref="C24:E24"/>
    <mergeCell ref="D25:E25"/>
    <mergeCell ref="C21:E21"/>
    <mergeCell ref="D22:E22"/>
    <mergeCell ref="D23:E23"/>
  </mergeCells>
  <dataValidations count="1">
    <dataValidation type="decimal" operator="greaterThanOrEqual" allowBlank="1" showInputMessage="1" showErrorMessage="1" promptTitle="Data Input" prompt="Enter value greater than or equal to zero" sqref="H39:H44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7" orientation="portrait" r:id="rId1"/>
  <headerFooter>
    <oddHeader>&amp;C&amp;"Bookman Old Style,Regular"- &amp;P -</oddHeader>
  </headerFooter>
  <rowBreaks count="2" manualBreakCount="2">
    <brk id="47" max="7" man="1"/>
    <brk id="92" max="7" man="1"/>
  </row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9"/>
  <sheetViews>
    <sheetView workbookViewId="0">
      <selection sqref="A1:F1"/>
    </sheetView>
  </sheetViews>
  <sheetFormatPr defaultRowHeight="14.5" x14ac:dyDescent="0.35"/>
  <cols>
    <col min="2" max="2" width="173" bestFit="1" customWidth="1"/>
    <col min="3" max="3" width="19.6328125" bestFit="1" customWidth="1"/>
    <col min="6" max="6" width="85.54296875" bestFit="1" customWidth="1"/>
  </cols>
  <sheetData>
    <row r="1" spans="1:6" ht="17.5" x14ac:dyDescent="0.35">
      <c r="A1" s="799" t="s">
        <v>195</v>
      </c>
      <c r="B1" s="799"/>
      <c r="C1" s="799"/>
      <c r="D1" s="799"/>
      <c r="E1" s="799"/>
      <c r="F1" s="799"/>
    </row>
    <row r="2" spans="1:6" ht="17.5" x14ac:dyDescent="0.35">
      <c r="A2" s="22"/>
      <c r="B2" s="3"/>
      <c r="C2" s="3"/>
      <c r="D2" s="3"/>
      <c r="E2" s="6"/>
      <c r="F2" s="6"/>
    </row>
    <row r="3" spans="1:6" ht="17.5" x14ac:dyDescent="0.35">
      <c r="A3" s="800" t="s">
        <v>324</v>
      </c>
      <c r="B3" s="800"/>
      <c r="C3" s="800"/>
      <c r="D3" s="800"/>
      <c r="E3" s="800"/>
      <c r="F3" s="800"/>
    </row>
    <row r="4" spans="1:6" x14ac:dyDescent="0.35">
      <c r="A4" s="10"/>
      <c r="B4" s="10"/>
      <c r="C4" s="10"/>
      <c r="D4" s="10"/>
      <c r="E4" s="16"/>
      <c r="F4" s="10"/>
    </row>
    <row r="5" spans="1:6" x14ac:dyDescent="0.35">
      <c r="A5" s="10"/>
      <c r="B5" s="10"/>
      <c r="C5" s="10"/>
      <c r="D5" s="10"/>
      <c r="E5" s="16"/>
      <c r="F5" s="10"/>
    </row>
    <row r="6" spans="1:6" ht="65.25" customHeight="1" x14ac:dyDescent="0.35">
      <c r="A6" s="801" t="s">
        <v>59</v>
      </c>
      <c r="B6" s="801"/>
      <c r="C6" s="23" t="s">
        <v>178</v>
      </c>
      <c r="D6" s="802" t="s">
        <v>60</v>
      </c>
      <c r="E6" s="803"/>
      <c r="F6" s="804"/>
    </row>
    <row r="7" spans="1:6" ht="15" customHeight="1" x14ac:dyDescent="0.35">
      <c r="A7" s="24">
        <v>1</v>
      </c>
      <c r="B7" s="25" t="s">
        <v>97</v>
      </c>
      <c r="C7" s="56" t="s">
        <v>196</v>
      </c>
      <c r="D7" s="27"/>
      <c r="E7" s="28"/>
      <c r="F7" s="29"/>
    </row>
    <row r="8" spans="1:6" ht="15" customHeight="1" x14ac:dyDescent="0.35">
      <c r="A8" s="30"/>
      <c r="B8" s="25" t="s">
        <v>113</v>
      </c>
      <c r="C8" s="56" t="s">
        <v>197</v>
      </c>
      <c r="D8" s="29"/>
      <c r="E8" s="28"/>
      <c r="F8" s="29"/>
    </row>
    <row r="9" spans="1:6" ht="15" customHeight="1" x14ac:dyDescent="0.35">
      <c r="A9" s="30"/>
      <c r="B9" s="31" t="s">
        <v>94</v>
      </c>
      <c r="C9" s="56" t="s">
        <v>198</v>
      </c>
      <c r="D9" s="29"/>
      <c r="E9" s="32"/>
      <c r="F9" s="29"/>
    </row>
    <row r="10" spans="1:6" ht="15" customHeight="1" x14ac:dyDescent="0.35">
      <c r="A10" s="30"/>
      <c r="B10" s="33" t="s">
        <v>144</v>
      </c>
      <c r="C10" s="57" t="s">
        <v>199</v>
      </c>
      <c r="D10" s="29"/>
      <c r="E10" s="32"/>
      <c r="F10" s="29"/>
    </row>
    <row r="11" spans="1:6" ht="15" customHeight="1" x14ac:dyDescent="0.35">
      <c r="A11" s="30"/>
      <c r="B11" s="33" t="s">
        <v>145</v>
      </c>
      <c r="C11" s="57" t="s">
        <v>200</v>
      </c>
      <c r="D11" s="29"/>
      <c r="E11" s="32"/>
      <c r="F11" s="29"/>
    </row>
    <row r="12" spans="1:6" ht="15" customHeight="1" x14ac:dyDescent="0.35">
      <c r="A12" s="30"/>
      <c r="B12" s="31" t="s">
        <v>95</v>
      </c>
      <c r="C12" s="56" t="s">
        <v>201</v>
      </c>
      <c r="D12" s="29"/>
      <c r="E12" s="28"/>
      <c r="F12" s="29"/>
    </row>
    <row r="13" spans="1:6" ht="15" customHeight="1" x14ac:dyDescent="0.35">
      <c r="A13" s="30"/>
      <c r="B13" s="33" t="s">
        <v>96</v>
      </c>
      <c r="C13" s="56" t="s">
        <v>202</v>
      </c>
      <c r="D13" s="29"/>
      <c r="E13" s="28"/>
      <c r="F13" s="29"/>
    </row>
    <row r="14" spans="1:6" ht="15" customHeight="1" x14ac:dyDescent="0.35">
      <c r="A14" s="30"/>
      <c r="B14" s="35" t="s">
        <v>98</v>
      </c>
      <c r="C14" s="56" t="s">
        <v>203</v>
      </c>
      <c r="D14" s="29"/>
      <c r="E14" s="28"/>
      <c r="F14" s="29"/>
    </row>
    <row r="15" spans="1:6" ht="15" customHeight="1" x14ac:dyDescent="0.35">
      <c r="A15" s="30"/>
      <c r="B15" s="36" t="s">
        <v>99</v>
      </c>
      <c r="C15" s="57" t="s">
        <v>204</v>
      </c>
      <c r="D15" s="29"/>
      <c r="E15" s="32"/>
      <c r="F15" s="29"/>
    </row>
    <row r="16" spans="1:6" ht="15" customHeight="1" x14ac:dyDescent="0.35">
      <c r="A16" s="30"/>
      <c r="B16" s="37" t="s">
        <v>100</v>
      </c>
      <c r="C16" s="57" t="s">
        <v>205</v>
      </c>
      <c r="D16" s="29"/>
      <c r="E16" s="32"/>
      <c r="F16" s="29"/>
    </row>
    <row r="17" spans="1:6" ht="15" customHeight="1" x14ac:dyDescent="0.35">
      <c r="A17" s="30"/>
      <c r="B17" s="36" t="s">
        <v>101</v>
      </c>
      <c r="C17" s="57" t="s">
        <v>206</v>
      </c>
      <c r="D17" s="29"/>
      <c r="E17" s="32"/>
      <c r="F17" s="29"/>
    </row>
    <row r="18" spans="1:6" ht="15" customHeight="1" x14ac:dyDescent="0.35">
      <c r="A18" s="30"/>
      <c r="B18" s="35" t="s">
        <v>115</v>
      </c>
      <c r="C18" s="56" t="s">
        <v>207</v>
      </c>
      <c r="D18" s="29"/>
      <c r="E18" s="28"/>
      <c r="F18" s="29"/>
    </row>
    <row r="19" spans="1:6" ht="15" customHeight="1" x14ac:dyDescent="0.35">
      <c r="A19" s="30"/>
      <c r="B19" s="36" t="s">
        <v>169</v>
      </c>
      <c r="C19" s="57" t="s">
        <v>208</v>
      </c>
      <c r="D19" s="29"/>
      <c r="E19" s="32"/>
      <c r="F19" s="29"/>
    </row>
    <row r="20" spans="1:6" ht="15" customHeight="1" x14ac:dyDescent="0.35">
      <c r="A20" s="30"/>
      <c r="B20" s="37" t="s">
        <v>102</v>
      </c>
      <c r="C20" s="57" t="s">
        <v>209</v>
      </c>
      <c r="D20" s="29"/>
      <c r="E20" s="32"/>
      <c r="F20" s="29"/>
    </row>
    <row r="21" spans="1:6" ht="15" customHeight="1" x14ac:dyDescent="0.35">
      <c r="A21" s="30"/>
      <c r="B21" s="36" t="s">
        <v>103</v>
      </c>
      <c r="C21" s="56" t="s">
        <v>210</v>
      </c>
      <c r="D21" s="29"/>
      <c r="E21" s="32"/>
      <c r="F21" s="29"/>
    </row>
    <row r="22" spans="1:6" ht="15" customHeight="1" x14ac:dyDescent="0.35">
      <c r="A22" s="30"/>
      <c r="B22" s="38" t="s">
        <v>153</v>
      </c>
      <c r="C22" s="57" t="s">
        <v>211</v>
      </c>
      <c r="D22" s="29"/>
      <c r="E22" s="32"/>
      <c r="F22" s="29" t="s">
        <v>183</v>
      </c>
    </row>
    <row r="23" spans="1:6" ht="15" customHeight="1" x14ac:dyDescent="0.35">
      <c r="A23" s="30"/>
      <c r="B23" s="38" t="s">
        <v>137</v>
      </c>
      <c r="C23" s="57" t="s">
        <v>212</v>
      </c>
      <c r="D23" s="29"/>
      <c r="E23" s="32"/>
      <c r="F23" s="29" t="s">
        <v>185</v>
      </c>
    </row>
    <row r="24" spans="1:6" ht="15" customHeight="1" x14ac:dyDescent="0.35">
      <c r="A24" s="30"/>
      <c r="B24" s="38" t="s">
        <v>190</v>
      </c>
      <c r="C24" s="57" t="s">
        <v>213</v>
      </c>
      <c r="D24" s="29"/>
      <c r="E24" s="32"/>
      <c r="F24" s="29" t="s">
        <v>186</v>
      </c>
    </row>
    <row r="25" spans="1:6" ht="15" customHeight="1" x14ac:dyDescent="0.35">
      <c r="A25" s="30"/>
      <c r="B25" s="37" t="s">
        <v>104</v>
      </c>
      <c r="C25" s="56" t="s">
        <v>214</v>
      </c>
      <c r="D25" s="29"/>
      <c r="E25" s="32"/>
      <c r="F25" s="29"/>
    </row>
    <row r="26" spans="1:6" ht="15" customHeight="1" x14ac:dyDescent="0.35">
      <c r="A26" s="30"/>
      <c r="B26" s="38" t="s">
        <v>154</v>
      </c>
      <c r="C26" s="57" t="s">
        <v>215</v>
      </c>
      <c r="D26" s="29"/>
      <c r="E26" s="32"/>
      <c r="F26" s="29" t="s">
        <v>180</v>
      </c>
    </row>
    <row r="27" spans="1:6" ht="15" customHeight="1" x14ac:dyDescent="0.35">
      <c r="A27" s="30"/>
      <c r="B27" s="38" t="s">
        <v>137</v>
      </c>
      <c r="C27" s="57" t="s">
        <v>216</v>
      </c>
      <c r="D27" s="29"/>
      <c r="E27" s="32"/>
      <c r="F27" s="29" t="s">
        <v>184</v>
      </c>
    </row>
    <row r="28" spans="1:6" ht="15" customHeight="1" x14ac:dyDescent="0.35">
      <c r="A28" s="30"/>
      <c r="B28" s="38" t="s">
        <v>190</v>
      </c>
      <c r="C28" s="57" t="s">
        <v>217</v>
      </c>
      <c r="D28" s="29"/>
      <c r="E28" s="32"/>
      <c r="F28" s="29" t="s">
        <v>187</v>
      </c>
    </row>
    <row r="29" spans="1:6" ht="15" customHeight="1" x14ac:dyDescent="0.35">
      <c r="A29" s="30"/>
      <c r="B29" s="36" t="s">
        <v>105</v>
      </c>
      <c r="C29" s="57" t="s">
        <v>218</v>
      </c>
      <c r="D29" s="29"/>
      <c r="E29" s="32"/>
      <c r="F29" s="29"/>
    </row>
    <row r="30" spans="1:6" ht="15" customHeight="1" x14ac:dyDescent="0.35">
      <c r="A30" s="30"/>
      <c r="B30" s="37" t="s">
        <v>106</v>
      </c>
      <c r="C30" s="57" t="s">
        <v>219</v>
      </c>
      <c r="D30" s="29"/>
      <c r="E30" s="32"/>
      <c r="F30" s="29"/>
    </row>
    <row r="31" spans="1:6" ht="15" customHeight="1" x14ac:dyDescent="0.35">
      <c r="A31" s="30"/>
      <c r="B31" s="33" t="s">
        <v>107</v>
      </c>
      <c r="C31" s="56" t="s">
        <v>220</v>
      </c>
      <c r="D31" s="29"/>
      <c r="E31" s="28"/>
      <c r="F31" s="29"/>
    </row>
    <row r="32" spans="1:6" ht="15" customHeight="1" x14ac:dyDescent="0.35">
      <c r="A32" s="30"/>
      <c r="B32" s="35" t="s">
        <v>98</v>
      </c>
      <c r="C32" s="56" t="s">
        <v>221</v>
      </c>
      <c r="D32" s="29"/>
      <c r="E32" s="28"/>
      <c r="F32" s="29"/>
    </row>
    <row r="33" spans="1:6" ht="15" customHeight="1" x14ac:dyDescent="0.35">
      <c r="A33" s="30"/>
      <c r="B33" s="37" t="s">
        <v>108</v>
      </c>
      <c r="C33" s="57" t="s">
        <v>222</v>
      </c>
      <c r="D33" s="29"/>
      <c r="E33" s="32"/>
      <c r="F33" s="29"/>
    </row>
    <row r="34" spans="1:6" ht="15" customHeight="1" x14ac:dyDescent="0.35">
      <c r="A34" s="30"/>
      <c r="B34" s="37" t="s">
        <v>109</v>
      </c>
      <c r="C34" s="57" t="s">
        <v>223</v>
      </c>
      <c r="D34" s="29"/>
      <c r="E34" s="32"/>
      <c r="F34" s="29"/>
    </row>
    <row r="35" spans="1:6" ht="15" customHeight="1" x14ac:dyDescent="0.35">
      <c r="A35" s="30"/>
      <c r="B35" s="35" t="s">
        <v>115</v>
      </c>
      <c r="C35" s="56" t="s">
        <v>224</v>
      </c>
      <c r="D35" s="29"/>
      <c r="E35" s="28"/>
      <c r="F35" s="29"/>
    </row>
    <row r="36" spans="1:6" ht="15" customHeight="1" x14ac:dyDescent="0.35">
      <c r="A36" s="30"/>
      <c r="B36" s="37" t="s">
        <v>170</v>
      </c>
      <c r="C36" s="57" t="s">
        <v>225</v>
      </c>
      <c r="D36" s="29"/>
      <c r="E36" s="32"/>
      <c r="F36" s="29"/>
    </row>
    <row r="37" spans="1:6" ht="15" customHeight="1" x14ac:dyDescent="0.35">
      <c r="A37" s="30"/>
      <c r="B37" s="39" t="s">
        <v>110</v>
      </c>
      <c r="C37" s="56" t="s">
        <v>226</v>
      </c>
      <c r="D37" s="29"/>
      <c r="E37" s="32"/>
      <c r="F37" s="29"/>
    </row>
    <row r="38" spans="1:6" ht="15" customHeight="1" x14ac:dyDescent="0.35">
      <c r="A38" s="30"/>
      <c r="B38" s="40" t="s">
        <v>181</v>
      </c>
      <c r="C38" s="57" t="s">
        <v>227</v>
      </c>
      <c r="D38" s="29"/>
      <c r="E38" s="32"/>
      <c r="F38" s="29" t="s">
        <v>192</v>
      </c>
    </row>
    <row r="39" spans="1:6" ht="15" customHeight="1" x14ac:dyDescent="0.35">
      <c r="A39" s="30"/>
      <c r="B39" s="40" t="s">
        <v>137</v>
      </c>
      <c r="C39" s="57" t="s">
        <v>228</v>
      </c>
      <c r="D39" s="29"/>
      <c r="E39" s="32"/>
      <c r="F39" s="29" t="s">
        <v>184</v>
      </c>
    </row>
    <row r="40" spans="1:6" ht="15" customHeight="1" x14ac:dyDescent="0.35">
      <c r="A40" s="30"/>
      <c r="B40" s="40" t="s">
        <v>190</v>
      </c>
      <c r="C40" s="57" t="s">
        <v>229</v>
      </c>
      <c r="D40" s="29"/>
      <c r="E40" s="32"/>
      <c r="F40" s="29" t="s">
        <v>189</v>
      </c>
    </row>
    <row r="41" spans="1:6" ht="15" customHeight="1" x14ac:dyDescent="0.35">
      <c r="A41" s="30"/>
      <c r="B41" s="39" t="s">
        <v>111</v>
      </c>
      <c r="C41" s="56" t="s">
        <v>230</v>
      </c>
      <c r="D41" s="29"/>
      <c r="E41" s="32"/>
      <c r="F41" s="29"/>
    </row>
    <row r="42" spans="1:6" ht="15" customHeight="1" x14ac:dyDescent="0.35">
      <c r="A42" s="30"/>
      <c r="B42" s="40" t="s">
        <v>182</v>
      </c>
      <c r="C42" s="57" t="s">
        <v>231</v>
      </c>
      <c r="D42" s="29"/>
      <c r="E42" s="32"/>
      <c r="F42" s="29" t="s">
        <v>193</v>
      </c>
    </row>
    <row r="43" spans="1:6" ht="15" customHeight="1" x14ac:dyDescent="0.35">
      <c r="A43" s="30"/>
      <c r="B43" s="40" t="s">
        <v>137</v>
      </c>
      <c r="C43" s="57" t="s">
        <v>232</v>
      </c>
      <c r="D43" s="29"/>
      <c r="E43" s="32"/>
      <c r="F43" s="29" t="s">
        <v>185</v>
      </c>
    </row>
    <row r="44" spans="1:6" ht="15" customHeight="1" x14ac:dyDescent="0.35">
      <c r="A44" s="30"/>
      <c r="B44" s="40" t="s">
        <v>191</v>
      </c>
      <c r="C44" s="57" t="s">
        <v>233</v>
      </c>
      <c r="D44" s="29"/>
      <c r="E44" s="32"/>
      <c r="F44" s="29" t="s">
        <v>187</v>
      </c>
    </row>
    <row r="45" spans="1:6" ht="15" customHeight="1" x14ac:dyDescent="0.35">
      <c r="A45" s="30"/>
      <c r="B45" s="39" t="s">
        <v>112</v>
      </c>
      <c r="C45" s="57" t="s">
        <v>234</v>
      </c>
      <c r="D45" s="29"/>
      <c r="E45" s="32"/>
      <c r="F45" s="29"/>
    </row>
    <row r="46" spans="1:6" ht="15" customHeight="1" x14ac:dyDescent="0.35">
      <c r="A46" s="30"/>
      <c r="B46" s="37" t="s">
        <v>126</v>
      </c>
      <c r="C46" s="57" t="s">
        <v>235</v>
      </c>
      <c r="D46" s="29"/>
      <c r="E46" s="32"/>
      <c r="F46" s="29"/>
    </row>
    <row r="47" spans="1:6" ht="15" customHeight="1" x14ac:dyDescent="0.35">
      <c r="A47" s="30"/>
      <c r="B47" s="37" t="s">
        <v>127</v>
      </c>
      <c r="C47" s="57" t="s">
        <v>236</v>
      </c>
      <c r="D47" s="29"/>
      <c r="E47" s="32"/>
      <c r="F47" s="29"/>
    </row>
    <row r="48" spans="1:6" ht="15" customHeight="1" x14ac:dyDescent="0.35">
      <c r="A48" s="30"/>
      <c r="B48" s="37" t="s">
        <v>128</v>
      </c>
      <c r="C48" s="57" t="s">
        <v>237</v>
      </c>
      <c r="D48" s="29"/>
      <c r="E48" s="32"/>
      <c r="F48" s="29"/>
    </row>
    <row r="49" spans="1:6" ht="15" customHeight="1" x14ac:dyDescent="0.35">
      <c r="A49" s="30"/>
      <c r="B49" s="31" t="s">
        <v>132</v>
      </c>
      <c r="C49" s="56" t="s">
        <v>238</v>
      </c>
      <c r="D49" s="29"/>
      <c r="E49" s="28"/>
      <c r="F49" s="29"/>
    </row>
    <row r="50" spans="1:6" ht="15" customHeight="1" x14ac:dyDescent="0.35">
      <c r="A50" s="30"/>
      <c r="B50" s="41" t="s">
        <v>194</v>
      </c>
      <c r="C50" s="57" t="s">
        <v>239</v>
      </c>
      <c r="D50" s="29"/>
      <c r="E50" s="32"/>
      <c r="F50" s="29"/>
    </row>
    <row r="51" spans="1:6" ht="15" customHeight="1" x14ac:dyDescent="0.35">
      <c r="A51" s="30"/>
      <c r="B51" s="33" t="s">
        <v>139</v>
      </c>
      <c r="C51" s="56" t="s">
        <v>240</v>
      </c>
      <c r="D51" s="29"/>
      <c r="E51" s="28"/>
      <c r="F51" s="29"/>
    </row>
    <row r="52" spans="1:6" ht="15" customHeight="1" x14ac:dyDescent="0.35">
      <c r="A52" s="30"/>
      <c r="B52" s="35" t="s">
        <v>140</v>
      </c>
      <c r="C52" s="57" t="s">
        <v>241</v>
      </c>
      <c r="D52" s="29"/>
      <c r="E52" s="32"/>
      <c r="F52" s="29"/>
    </row>
    <row r="53" spans="1:6" ht="15" customHeight="1" x14ac:dyDescent="0.35">
      <c r="A53" s="30"/>
      <c r="B53" s="35" t="s">
        <v>141</v>
      </c>
      <c r="C53" s="57" t="s">
        <v>242</v>
      </c>
      <c r="D53" s="29"/>
      <c r="E53" s="32"/>
      <c r="F53" s="29"/>
    </row>
    <row r="54" spans="1:6" ht="15" customHeight="1" x14ac:dyDescent="0.35">
      <c r="A54" s="30"/>
      <c r="B54" s="35" t="s">
        <v>142</v>
      </c>
      <c r="C54" s="57" t="s">
        <v>243</v>
      </c>
      <c r="D54" s="29"/>
      <c r="E54" s="32"/>
      <c r="F54" s="29"/>
    </row>
    <row r="55" spans="1:6" ht="15" customHeight="1" x14ac:dyDescent="0.35">
      <c r="A55" s="30"/>
      <c r="B55" s="35" t="s">
        <v>143</v>
      </c>
      <c r="C55" s="57" t="s">
        <v>244</v>
      </c>
      <c r="D55" s="29"/>
      <c r="E55" s="32"/>
      <c r="F55" s="29"/>
    </row>
    <row r="56" spans="1:6" ht="15" customHeight="1" x14ac:dyDescent="0.35">
      <c r="A56" s="30"/>
      <c r="B56" s="33" t="s">
        <v>147</v>
      </c>
      <c r="C56" s="57" t="s">
        <v>245</v>
      </c>
      <c r="D56" s="29"/>
      <c r="E56" s="32"/>
      <c r="F56" s="29"/>
    </row>
    <row r="57" spans="1:6" ht="15" customHeight="1" x14ac:dyDescent="0.35">
      <c r="A57" s="30"/>
      <c r="B57" s="33" t="s">
        <v>155</v>
      </c>
      <c r="C57" s="57" t="s">
        <v>246</v>
      </c>
      <c r="D57" s="29"/>
      <c r="E57" s="32"/>
      <c r="F57" s="29"/>
    </row>
    <row r="58" spans="1:6" ht="15" customHeight="1" x14ac:dyDescent="0.35">
      <c r="A58" s="30"/>
      <c r="B58" s="33" t="s">
        <v>146</v>
      </c>
      <c r="C58" s="56" t="s">
        <v>247</v>
      </c>
      <c r="D58" s="29"/>
      <c r="E58" s="28"/>
      <c r="F58" s="29" t="s">
        <v>148</v>
      </c>
    </row>
    <row r="59" spans="1:6" ht="15" customHeight="1" x14ac:dyDescent="0.35">
      <c r="A59" s="30"/>
      <c r="B59" s="33" t="s">
        <v>156</v>
      </c>
      <c r="C59" s="56" t="s">
        <v>248</v>
      </c>
      <c r="D59" s="29"/>
      <c r="E59" s="28"/>
      <c r="F59" s="29"/>
    </row>
    <row r="60" spans="1:6" ht="15" customHeight="1" x14ac:dyDescent="0.35">
      <c r="A60" s="30"/>
      <c r="B60" s="42" t="s">
        <v>131</v>
      </c>
      <c r="C60" s="57" t="s">
        <v>249</v>
      </c>
      <c r="D60" s="29"/>
      <c r="E60" s="32"/>
      <c r="F60" s="29" t="s">
        <v>179</v>
      </c>
    </row>
    <row r="61" spans="1:6" ht="15" customHeight="1" x14ac:dyDescent="0.35">
      <c r="A61" s="30"/>
      <c r="B61" s="42" t="s">
        <v>116</v>
      </c>
      <c r="C61" s="57" t="s">
        <v>250</v>
      </c>
      <c r="D61" s="29"/>
      <c r="E61" s="32"/>
      <c r="F61" s="29" t="s">
        <v>179</v>
      </c>
    </row>
    <row r="62" spans="1:6" ht="15" customHeight="1" x14ac:dyDescent="0.35">
      <c r="A62" s="24"/>
      <c r="B62" s="43" t="s">
        <v>120</v>
      </c>
      <c r="C62" s="56" t="s">
        <v>251</v>
      </c>
      <c r="D62" s="29"/>
      <c r="E62" s="28"/>
      <c r="F62" s="29"/>
    </row>
    <row r="63" spans="1:6" ht="15" customHeight="1" x14ac:dyDescent="0.35">
      <c r="A63" s="24"/>
      <c r="B63" s="31" t="s">
        <v>117</v>
      </c>
      <c r="C63" s="56" t="s">
        <v>252</v>
      </c>
      <c r="D63" s="29"/>
      <c r="E63" s="28"/>
      <c r="F63" s="29"/>
    </row>
    <row r="64" spans="1:6" ht="15" customHeight="1" x14ac:dyDescent="0.35">
      <c r="A64" s="24"/>
      <c r="B64" s="33" t="s">
        <v>149</v>
      </c>
      <c r="C64" s="57" t="s">
        <v>253</v>
      </c>
      <c r="D64" s="29"/>
      <c r="E64" s="32"/>
      <c r="F64" s="29"/>
    </row>
    <row r="65" spans="1:6" ht="15" customHeight="1" x14ac:dyDescent="0.35">
      <c r="A65" s="24"/>
      <c r="B65" s="33" t="s">
        <v>150</v>
      </c>
      <c r="C65" s="57" t="s">
        <v>254</v>
      </c>
      <c r="D65" s="29"/>
      <c r="E65" s="32"/>
      <c r="F65" s="29"/>
    </row>
    <row r="66" spans="1:6" ht="15" customHeight="1" x14ac:dyDescent="0.35">
      <c r="A66" s="24"/>
      <c r="B66" s="33" t="s">
        <v>151</v>
      </c>
      <c r="C66" s="57" t="s">
        <v>255</v>
      </c>
      <c r="D66" s="29"/>
      <c r="E66" s="32"/>
      <c r="F66" s="29"/>
    </row>
    <row r="67" spans="1:6" ht="15" customHeight="1" x14ac:dyDescent="0.35">
      <c r="A67" s="24"/>
      <c r="B67" s="31" t="s">
        <v>164</v>
      </c>
      <c r="C67" s="57" t="s">
        <v>256</v>
      </c>
      <c r="D67" s="29"/>
      <c r="E67" s="32"/>
      <c r="F67" s="29"/>
    </row>
    <row r="68" spans="1:6" ht="15" customHeight="1" x14ac:dyDescent="0.35">
      <c r="A68" s="24"/>
      <c r="B68" s="31" t="s">
        <v>165</v>
      </c>
      <c r="C68" s="57" t="s">
        <v>257</v>
      </c>
      <c r="D68" s="29"/>
      <c r="E68" s="32"/>
      <c r="F68" s="29"/>
    </row>
    <row r="69" spans="1:6" ht="15" customHeight="1" x14ac:dyDescent="0.35">
      <c r="A69" s="24"/>
      <c r="B69" s="31" t="s">
        <v>157</v>
      </c>
      <c r="C69" s="56" t="s">
        <v>258</v>
      </c>
      <c r="D69" s="29"/>
      <c r="E69" s="28"/>
      <c r="F69" s="29"/>
    </row>
    <row r="70" spans="1:6" ht="15" customHeight="1" x14ac:dyDescent="0.35">
      <c r="A70" s="24"/>
      <c r="B70" s="44" t="s">
        <v>119</v>
      </c>
      <c r="C70" s="57" t="s">
        <v>259</v>
      </c>
      <c r="D70" s="29"/>
      <c r="E70" s="32"/>
      <c r="F70" s="29"/>
    </row>
    <row r="71" spans="1:6" ht="15" customHeight="1" x14ac:dyDescent="0.35">
      <c r="A71" s="24"/>
      <c r="B71" s="44" t="s">
        <v>118</v>
      </c>
      <c r="C71" s="57" t="s">
        <v>260</v>
      </c>
      <c r="D71" s="29"/>
      <c r="E71" s="32"/>
      <c r="F71" s="29"/>
    </row>
    <row r="72" spans="1:6" ht="15" customHeight="1" x14ac:dyDescent="0.35">
      <c r="A72" s="24">
        <v>2</v>
      </c>
      <c r="B72" s="45" t="s">
        <v>121</v>
      </c>
      <c r="C72" s="56" t="s">
        <v>261</v>
      </c>
      <c r="D72" s="29"/>
      <c r="E72" s="28"/>
      <c r="F72" s="29"/>
    </row>
    <row r="73" spans="1:6" ht="15" customHeight="1" x14ac:dyDescent="0.35">
      <c r="A73" s="24"/>
      <c r="B73" s="43" t="s">
        <v>122</v>
      </c>
      <c r="C73" s="56" t="s">
        <v>262</v>
      </c>
      <c r="D73" s="29"/>
      <c r="E73" s="28"/>
      <c r="F73" s="29"/>
    </row>
    <row r="74" spans="1:6" ht="15" customHeight="1" x14ac:dyDescent="0.35">
      <c r="A74" s="24"/>
      <c r="B74" s="31" t="s">
        <v>158</v>
      </c>
      <c r="C74" s="57" t="s">
        <v>263</v>
      </c>
      <c r="D74" s="29"/>
      <c r="E74" s="32"/>
      <c r="F74" s="29"/>
    </row>
    <row r="75" spans="1:6" ht="15" customHeight="1" x14ac:dyDescent="0.35">
      <c r="A75" s="24"/>
      <c r="B75" s="46" t="s">
        <v>159</v>
      </c>
      <c r="C75" s="57" t="s">
        <v>264</v>
      </c>
      <c r="D75" s="29"/>
      <c r="E75" s="32"/>
      <c r="F75" s="29"/>
    </row>
    <row r="76" spans="1:6" ht="15" customHeight="1" x14ac:dyDescent="0.35">
      <c r="A76" s="24"/>
      <c r="B76" s="31" t="s">
        <v>160</v>
      </c>
      <c r="C76" s="57" t="s">
        <v>265</v>
      </c>
      <c r="D76" s="29"/>
      <c r="E76" s="32"/>
      <c r="F76" s="29"/>
    </row>
    <row r="77" spans="1:6" ht="15" customHeight="1" x14ac:dyDescent="0.35">
      <c r="A77" s="24"/>
      <c r="B77" s="31" t="s">
        <v>175</v>
      </c>
      <c r="C77" s="57" t="s">
        <v>266</v>
      </c>
      <c r="D77" s="29"/>
      <c r="E77" s="32"/>
      <c r="F77" s="29"/>
    </row>
    <row r="78" spans="1:6" ht="15" customHeight="1" x14ac:dyDescent="0.35">
      <c r="A78" s="24"/>
      <c r="B78" s="31" t="s">
        <v>161</v>
      </c>
      <c r="C78" s="57" t="s">
        <v>267</v>
      </c>
      <c r="D78" s="29"/>
      <c r="E78" s="32"/>
      <c r="F78" s="29"/>
    </row>
    <row r="79" spans="1:6" ht="15" customHeight="1" x14ac:dyDescent="0.35">
      <c r="A79" s="24"/>
      <c r="B79" s="43" t="s">
        <v>162</v>
      </c>
      <c r="C79" s="57" t="s">
        <v>268</v>
      </c>
      <c r="D79" s="29"/>
      <c r="E79" s="32"/>
      <c r="F79" s="29"/>
    </row>
    <row r="80" spans="1:6" ht="15" customHeight="1" x14ac:dyDescent="0.35">
      <c r="A80" s="24"/>
      <c r="B80" s="43" t="s">
        <v>163</v>
      </c>
      <c r="C80" s="57" t="s">
        <v>269</v>
      </c>
      <c r="D80" s="29"/>
      <c r="E80" s="32"/>
      <c r="F80" s="29"/>
    </row>
    <row r="81" spans="1:6" ht="15" customHeight="1" x14ac:dyDescent="0.35">
      <c r="A81" s="24"/>
      <c r="B81" s="43" t="s">
        <v>166</v>
      </c>
      <c r="C81" s="57" t="s">
        <v>270</v>
      </c>
      <c r="D81" s="29"/>
      <c r="E81" s="32"/>
      <c r="F81" s="29"/>
    </row>
    <row r="82" spans="1:6" ht="15" customHeight="1" x14ac:dyDescent="0.35">
      <c r="A82" s="24"/>
      <c r="B82" s="43" t="s">
        <v>167</v>
      </c>
      <c r="C82" s="56" t="s">
        <v>271</v>
      </c>
      <c r="D82" s="29"/>
      <c r="E82" s="28"/>
      <c r="F82" s="29"/>
    </row>
    <row r="83" spans="1:6" ht="15" customHeight="1" x14ac:dyDescent="0.35">
      <c r="A83" s="24"/>
      <c r="B83" s="46" t="s">
        <v>123</v>
      </c>
      <c r="C83" s="57" t="s">
        <v>272</v>
      </c>
      <c r="D83" s="29"/>
      <c r="E83" s="32"/>
      <c r="F83" s="29"/>
    </row>
    <row r="84" spans="1:6" ht="15" customHeight="1" x14ac:dyDescent="0.35">
      <c r="A84" s="24"/>
      <c r="B84" s="46" t="s">
        <v>124</v>
      </c>
      <c r="C84" s="57" t="s">
        <v>273</v>
      </c>
      <c r="D84" s="29"/>
      <c r="E84" s="32"/>
      <c r="F84" s="29"/>
    </row>
    <row r="85" spans="1:6" ht="15" customHeight="1" x14ac:dyDescent="0.35">
      <c r="A85" s="24"/>
      <c r="B85" s="46" t="s">
        <v>125</v>
      </c>
      <c r="C85" s="57" t="s">
        <v>274</v>
      </c>
      <c r="D85" s="29"/>
      <c r="E85" s="32"/>
      <c r="F85" s="29"/>
    </row>
    <row r="86" spans="1:6" ht="15" customHeight="1" x14ac:dyDescent="0.35">
      <c r="A86" s="47">
        <v>3</v>
      </c>
      <c r="B86" s="48" t="s">
        <v>174</v>
      </c>
      <c r="C86" s="56" t="s">
        <v>275</v>
      </c>
      <c r="D86" s="29"/>
      <c r="E86" s="32"/>
      <c r="F86" s="49" t="s">
        <v>152</v>
      </c>
    </row>
    <row r="87" spans="1:6" ht="15" customHeight="1" x14ac:dyDescent="0.35">
      <c r="A87" s="24">
        <v>4</v>
      </c>
      <c r="B87" s="25" t="s">
        <v>61</v>
      </c>
      <c r="C87" s="56" t="s">
        <v>276</v>
      </c>
      <c r="D87" s="29"/>
      <c r="E87" s="28"/>
      <c r="F87" s="29"/>
    </row>
    <row r="88" spans="1:6" ht="15" customHeight="1" x14ac:dyDescent="0.35">
      <c r="A88" s="24">
        <v>5</v>
      </c>
      <c r="B88" s="45" t="s">
        <v>62</v>
      </c>
      <c r="C88" s="56" t="s">
        <v>277</v>
      </c>
      <c r="D88" s="29"/>
      <c r="E88" s="28"/>
      <c r="F88" s="29"/>
    </row>
    <row r="89" spans="1:6" ht="15" customHeight="1" x14ac:dyDescent="0.35">
      <c r="A89" s="24"/>
      <c r="B89" s="45" t="s">
        <v>63</v>
      </c>
      <c r="C89" s="58" t="s">
        <v>278</v>
      </c>
      <c r="D89" s="29"/>
      <c r="E89" s="28"/>
      <c r="F89" s="29" t="s">
        <v>129</v>
      </c>
    </row>
    <row r="90" spans="1:6" ht="15" customHeight="1" x14ac:dyDescent="0.35">
      <c r="A90" s="24"/>
      <c r="B90" s="45" t="s">
        <v>88</v>
      </c>
      <c r="C90" s="58" t="s">
        <v>279</v>
      </c>
      <c r="D90" s="29"/>
      <c r="E90" s="28"/>
      <c r="F90" s="29" t="s">
        <v>130</v>
      </c>
    </row>
    <row r="91" spans="1:6" ht="15" customHeight="1" x14ac:dyDescent="0.35">
      <c r="A91" s="47"/>
      <c r="B91" s="50" t="s">
        <v>64</v>
      </c>
      <c r="C91" s="57" t="s">
        <v>280</v>
      </c>
      <c r="D91" s="28"/>
      <c r="E91" s="32"/>
      <c r="F91" s="29"/>
    </row>
    <row r="92" spans="1:6" ht="15" customHeight="1" x14ac:dyDescent="0.35">
      <c r="A92" s="24">
        <v>6</v>
      </c>
      <c r="B92" s="45" t="s">
        <v>65</v>
      </c>
      <c r="C92" s="56" t="s">
        <v>281</v>
      </c>
      <c r="D92" s="28"/>
      <c r="E92" s="28" t="s">
        <v>171</v>
      </c>
      <c r="F92" s="52"/>
    </row>
    <row r="93" spans="1:6" ht="15" customHeight="1" x14ac:dyDescent="0.35">
      <c r="A93" s="24"/>
      <c r="B93" s="45" t="s">
        <v>66</v>
      </c>
      <c r="C93" s="56" t="s">
        <v>282</v>
      </c>
      <c r="D93" s="28"/>
      <c r="E93" s="28" t="s">
        <v>171</v>
      </c>
      <c r="F93" s="52"/>
    </row>
    <row r="94" spans="1:6" ht="15" customHeight="1" x14ac:dyDescent="0.35">
      <c r="A94" s="24"/>
      <c r="B94" s="53" t="s">
        <v>67</v>
      </c>
      <c r="C94" s="56" t="s">
        <v>283</v>
      </c>
      <c r="D94" s="28"/>
      <c r="E94" s="28" t="s">
        <v>171</v>
      </c>
      <c r="F94" s="54"/>
    </row>
    <row r="95" spans="1:6" ht="15" customHeight="1" x14ac:dyDescent="0.35">
      <c r="A95" s="24"/>
      <c r="B95" s="53" t="s">
        <v>68</v>
      </c>
      <c r="C95" s="56" t="s">
        <v>284</v>
      </c>
      <c r="D95" s="28"/>
      <c r="E95" s="28" t="s">
        <v>171</v>
      </c>
      <c r="F95" s="29"/>
    </row>
    <row r="96" spans="1:6" ht="15" customHeight="1" x14ac:dyDescent="0.35">
      <c r="A96" s="24"/>
      <c r="B96" s="45" t="s">
        <v>69</v>
      </c>
      <c r="C96" s="59" t="s">
        <v>285</v>
      </c>
      <c r="D96" s="28"/>
      <c r="E96" s="28" t="s">
        <v>171</v>
      </c>
      <c r="F96" s="49"/>
    </row>
    <row r="97" spans="1:6" ht="15" customHeight="1" x14ac:dyDescent="0.35">
      <c r="A97" s="24">
        <v>7</v>
      </c>
      <c r="B97" s="45" t="s">
        <v>70</v>
      </c>
      <c r="C97" s="59" t="s">
        <v>286</v>
      </c>
      <c r="D97" s="28"/>
      <c r="E97" s="28" t="s">
        <v>171</v>
      </c>
      <c r="F97" s="49"/>
    </row>
    <row r="98" spans="1:6" ht="15" customHeight="1" x14ac:dyDescent="0.35">
      <c r="A98" s="24">
        <v>8</v>
      </c>
      <c r="B98" s="45" t="s">
        <v>71</v>
      </c>
      <c r="C98" s="59" t="s">
        <v>287</v>
      </c>
      <c r="D98" s="28"/>
      <c r="E98" s="28" t="s">
        <v>171</v>
      </c>
      <c r="F98" s="49"/>
    </row>
    <row r="99" spans="1:6" ht="15" customHeight="1" x14ac:dyDescent="0.35">
      <c r="A99" s="24">
        <v>9</v>
      </c>
      <c r="B99" s="45" t="s">
        <v>72</v>
      </c>
      <c r="C99" s="57" t="s">
        <v>288</v>
      </c>
      <c r="D99" s="28"/>
      <c r="E99" s="28"/>
      <c r="F99" s="29"/>
    </row>
    <row r="100" spans="1:6" ht="15" customHeight="1" x14ac:dyDescent="0.35">
      <c r="A100" s="24">
        <v>10</v>
      </c>
      <c r="B100" s="45" t="s">
        <v>73</v>
      </c>
      <c r="C100" s="56" t="s">
        <v>289</v>
      </c>
      <c r="D100" s="28" t="s">
        <v>33</v>
      </c>
      <c r="E100" s="28" t="s">
        <v>171</v>
      </c>
      <c r="F100" s="29"/>
    </row>
    <row r="101" spans="1:6" ht="15" customHeight="1" x14ac:dyDescent="0.35">
      <c r="A101" s="24"/>
      <c r="B101" s="45" t="s">
        <v>74</v>
      </c>
      <c r="C101" s="59" t="s">
        <v>290</v>
      </c>
      <c r="D101" s="28"/>
      <c r="E101" s="28" t="s">
        <v>171</v>
      </c>
      <c r="F101" s="49"/>
    </row>
    <row r="102" spans="1:6" ht="15" customHeight="1" x14ac:dyDescent="0.35">
      <c r="A102" s="24"/>
      <c r="B102" s="45" t="s">
        <v>75</v>
      </c>
      <c r="C102" s="56" t="s">
        <v>291</v>
      </c>
      <c r="D102" s="28"/>
      <c r="E102" s="28" t="s">
        <v>171</v>
      </c>
      <c r="F102" s="29"/>
    </row>
    <row r="103" spans="1:6" ht="15" customHeight="1" x14ac:dyDescent="0.35">
      <c r="A103" s="24"/>
      <c r="B103" s="45" t="s">
        <v>76</v>
      </c>
      <c r="C103" s="59" t="s">
        <v>292</v>
      </c>
      <c r="D103" s="28" t="s">
        <v>34</v>
      </c>
      <c r="E103" s="28" t="s">
        <v>171</v>
      </c>
      <c r="F103" s="49"/>
    </row>
    <row r="104" spans="1:6" ht="15" customHeight="1" x14ac:dyDescent="0.35">
      <c r="A104" s="24"/>
      <c r="B104" s="45" t="s">
        <v>77</v>
      </c>
      <c r="C104" s="56" t="s">
        <v>293</v>
      </c>
      <c r="D104" s="28"/>
      <c r="E104" s="28" t="s">
        <v>171</v>
      </c>
      <c r="F104" s="49"/>
    </row>
    <row r="105" spans="1:6" ht="15" customHeight="1" x14ac:dyDescent="0.35">
      <c r="A105" s="24"/>
      <c r="B105" s="45" t="s">
        <v>78</v>
      </c>
      <c r="C105" s="59" t="s">
        <v>294</v>
      </c>
      <c r="D105" s="28" t="s">
        <v>35</v>
      </c>
      <c r="E105" s="28" t="s">
        <v>171</v>
      </c>
      <c r="F105" s="49"/>
    </row>
    <row r="106" spans="1:6" ht="15" customHeight="1" x14ac:dyDescent="0.35">
      <c r="A106" s="24">
        <v>11</v>
      </c>
      <c r="B106" s="45" t="s">
        <v>79</v>
      </c>
      <c r="C106" s="59" t="s">
        <v>295</v>
      </c>
      <c r="D106" s="28"/>
      <c r="E106" s="28" t="s">
        <v>171</v>
      </c>
      <c r="F106" s="49"/>
    </row>
    <row r="107" spans="1:6" ht="15" customHeight="1" x14ac:dyDescent="0.35">
      <c r="A107" s="24">
        <v>12</v>
      </c>
      <c r="B107" s="25" t="s">
        <v>80</v>
      </c>
      <c r="C107" s="56" t="s">
        <v>296</v>
      </c>
      <c r="D107" s="28" t="s">
        <v>81</v>
      </c>
      <c r="E107" s="28" t="s">
        <v>171</v>
      </c>
      <c r="F107" s="29"/>
    </row>
    <row r="108" spans="1:6" ht="15" customHeight="1" x14ac:dyDescent="0.35">
      <c r="A108" s="24">
        <v>13</v>
      </c>
      <c r="B108" s="25" t="s">
        <v>89</v>
      </c>
      <c r="C108" s="56" t="s">
        <v>297</v>
      </c>
      <c r="D108" s="28"/>
      <c r="E108" s="28" t="s">
        <v>171</v>
      </c>
      <c r="F108" s="29"/>
    </row>
    <row r="109" spans="1:6" ht="15" customHeight="1" x14ac:dyDescent="0.35">
      <c r="A109" s="24"/>
      <c r="B109" s="25" t="s">
        <v>90</v>
      </c>
      <c r="C109" s="57" t="s">
        <v>298</v>
      </c>
      <c r="D109" s="28"/>
      <c r="E109" s="28"/>
      <c r="F109" s="29"/>
    </row>
    <row r="110" spans="1:6" ht="15" customHeight="1" x14ac:dyDescent="0.35">
      <c r="A110" s="24"/>
      <c r="B110" s="25" t="s">
        <v>91</v>
      </c>
      <c r="C110" s="57" t="s">
        <v>299</v>
      </c>
      <c r="D110" s="28"/>
      <c r="E110" s="28"/>
      <c r="F110" s="29"/>
    </row>
    <row r="111" spans="1:6" ht="15" customHeight="1" x14ac:dyDescent="0.35">
      <c r="A111" s="24"/>
      <c r="B111" s="25" t="s">
        <v>92</v>
      </c>
      <c r="C111" s="57" t="s">
        <v>300</v>
      </c>
      <c r="D111" s="28"/>
      <c r="E111" s="28"/>
      <c r="F111" s="29"/>
    </row>
    <row r="112" spans="1:6" ht="15" customHeight="1" x14ac:dyDescent="0.35">
      <c r="A112" s="24">
        <v>14</v>
      </c>
      <c r="B112" s="25" t="s">
        <v>82</v>
      </c>
      <c r="C112" s="56" t="s">
        <v>301</v>
      </c>
      <c r="D112" s="28"/>
      <c r="E112" s="28" t="s">
        <v>171</v>
      </c>
      <c r="F112" s="29"/>
    </row>
    <row r="113" spans="1:6" x14ac:dyDescent="0.35">
      <c r="A113" s="10"/>
      <c r="B113" s="11"/>
      <c r="C113" s="10"/>
      <c r="D113" s="10"/>
      <c r="E113" s="17"/>
      <c r="F113" s="10"/>
    </row>
    <row r="114" spans="1:6" x14ac:dyDescent="0.35">
      <c r="A114" s="10"/>
      <c r="B114" s="11"/>
      <c r="C114" s="10"/>
      <c r="D114" s="10"/>
      <c r="E114" s="17"/>
      <c r="F114" s="10"/>
    </row>
    <row r="115" spans="1:6" x14ac:dyDescent="0.35">
      <c r="A115" s="10"/>
      <c r="B115" s="11" t="s">
        <v>87</v>
      </c>
      <c r="C115" s="10"/>
      <c r="D115" s="10"/>
      <c r="E115" s="17"/>
      <c r="F115" s="10"/>
    </row>
    <row r="116" spans="1:6" x14ac:dyDescent="0.35">
      <c r="A116" s="10"/>
      <c r="B116" s="11" t="s">
        <v>177</v>
      </c>
      <c r="C116" s="10"/>
      <c r="D116" s="10"/>
      <c r="E116" s="17"/>
      <c r="F116" s="10"/>
    </row>
    <row r="117" spans="1:6" x14ac:dyDescent="0.35">
      <c r="A117" s="10"/>
      <c r="B117" s="13" t="s">
        <v>83</v>
      </c>
      <c r="C117" s="14"/>
      <c r="D117" s="14"/>
      <c r="E117" s="18"/>
      <c r="F117" s="10"/>
    </row>
    <row r="118" spans="1:6" x14ac:dyDescent="0.35">
      <c r="A118" s="10"/>
      <c r="B118" s="10"/>
      <c r="C118" s="10"/>
      <c r="D118" s="10"/>
      <c r="E118" s="10"/>
      <c r="F118" s="10"/>
    </row>
    <row r="119" spans="1:6" x14ac:dyDescent="0.35">
      <c r="A119" s="10"/>
      <c r="B119" s="15" t="s">
        <v>84</v>
      </c>
      <c r="C119" s="14"/>
      <c r="D119" s="14"/>
      <c r="E119" s="18"/>
      <c r="F119" s="10"/>
    </row>
    <row r="120" spans="1:6" x14ac:dyDescent="0.35">
      <c r="A120" s="10"/>
      <c r="B120" s="15" t="s">
        <v>85</v>
      </c>
      <c r="C120" s="14"/>
      <c r="D120" s="14"/>
      <c r="E120" s="18"/>
      <c r="F120" s="10"/>
    </row>
    <row r="121" spans="1:6" x14ac:dyDescent="0.35">
      <c r="A121" s="10"/>
      <c r="B121" s="15" t="s">
        <v>86</v>
      </c>
      <c r="C121" s="14"/>
      <c r="D121" s="14"/>
      <c r="E121" s="18"/>
      <c r="F121" s="10"/>
    </row>
    <row r="126" spans="1:6" ht="17.5" x14ac:dyDescent="0.35">
      <c r="A126" s="799" t="s">
        <v>195</v>
      </c>
      <c r="B126" s="799"/>
      <c r="C126" s="799"/>
      <c r="D126" s="799"/>
      <c r="E126" s="799"/>
      <c r="F126" s="799"/>
    </row>
    <row r="127" spans="1:6" ht="17.5" x14ac:dyDescent="0.35">
      <c r="A127" s="22"/>
      <c r="B127" s="3"/>
      <c r="C127" s="3"/>
      <c r="D127" s="3"/>
      <c r="E127" s="6"/>
      <c r="F127" s="6"/>
    </row>
    <row r="128" spans="1:6" ht="18" customHeight="1" x14ac:dyDescent="0.35">
      <c r="A128" s="800" t="s">
        <v>93</v>
      </c>
      <c r="B128" s="800"/>
      <c r="C128" s="800"/>
      <c r="D128" s="800"/>
      <c r="E128" s="800"/>
      <c r="F128" s="800"/>
    </row>
    <row r="129" spans="1:6" x14ac:dyDescent="0.35">
      <c r="A129" s="10"/>
      <c r="B129" s="10"/>
      <c r="C129" s="10"/>
      <c r="D129" s="10"/>
      <c r="E129" s="10"/>
      <c r="F129" s="10"/>
    </row>
    <row r="130" spans="1:6" x14ac:dyDescent="0.35">
      <c r="A130" s="10"/>
      <c r="B130" s="10"/>
      <c r="C130" s="10"/>
      <c r="D130" s="10"/>
      <c r="E130" s="10"/>
      <c r="F130" s="10"/>
    </row>
    <row r="131" spans="1:6" ht="29" x14ac:dyDescent="0.35">
      <c r="A131" s="801" t="s">
        <v>59</v>
      </c>
      <c r="B131" s="801"/>
      <c r="C131" s="23" t="s">
        <v>176</v>
      </c>
      <c r="D131" s="805" t="s">
        <v>60</v>
      </c>
      <c r="E131" s="805"/>
      <c r="F131" s="805"/>
    </row>
    <row r="132" spans="1:6" x14ac:dyDescent="0.35">
      <c r="A132" s="24">
        <v>1</v>
      </c>
      <c r="B132" s="25" t="s">
        <v>97</v>
      </c>
      <c r="C132" s="26" t="s">
        <v>196</v>
      </c>
      <c r="D132" s="27"/>
      <c r="E132" s="54"/>
      <c r="F132" s="29"/>
    </row>
    <row r="133" spans="1:6" x14ac:dyDescent="0.35">
      <c r="A133" s="30"/>
      <c r="B133" s="25" t="s">
        <v>113</v>
      </c>
      <c r="C133" s="26" t="s">
        <v>197</v>
      </c>
      <c r="D133" s="29"/>
      <c r="E133" s="54"/>
      <c r="F133" s="29"/>
    </row>
    <row r="134" spans="1:6" x14ac:dyDescent="0.35">
      <c r="A134" s="30"/>
      <c r="B134" s="31" t="s">
        <v>94</v>
      </c>
      <c r="C134" s="26" t="s">
        <v>198</v>
      </c>
      <c r="D134" s="29"/>
      <c r="E134" s="60"/>
      <c r="F134" s="29"/>
    </row>
    <row r="135" spans="1:6" x14ac:dyDescent="0.35">
      <c r="A135" s="30"/>
      <c r="B135" s="33" t="s">
        <v>144</v>
      </c>
      <c r="C135" s="34" t="s">
        <v>199</v>
      </c>
      <c r="D135" s="29"/>
      <c r="E135" s="60"/>
      <c r="F135" s="29"/>
    </row>
    <row r="136" spans="1:6" x14ac:dyDescent="0.35">
      <c r="A136" s="30"/>
      <c r="B136" s="33" t="s">
        <v>145</v>
      </c>
      <c r="C136" s="34" t="s">
        <v>200</v>
      </c>
      <c r="D136" s="29"/>
      <c r="E136" s="60"/>
      <c r="F136" s="29"/>
    </row>
    <row r="137" spans="1:6" x14ac:dyDescent="0.35">
      <c r="A137" s="30"/>
      <c r="B137" s="31" t="s">
        <v>95</v>
      </c>
      <c r="C137" s="26" t="s">
        <v>201</v>
      </c>
      <c r="D137" s="29"/>
      <c r="E137" s="54"/>
      <c r="F137" s="29"/>
    </row>
    <row r="138" spans="1:6" x14ac:dyDescent="0.35">
      <c r="A138" s="30"/>
      <c r="B138" s="33" t="s">
        <v>96</v>
      </c>
      <c r="C138" s="26" t="s">
        <v>202</v>
      </c>
      <c r="D138" s="29"/>
      <c r="E138" s="54"/>
      <c r="F138" s="29"/>
    </row>
    <row r="139" spans="1:6" x14ac:dyDescent="0.35">
      <c r="A139" s="30"/>
      <c r="B139" s="35" t="s">
        <v>98</v>
      </c>
      <c r="C139" s="26" t="s">
        <v>203</v>
      </c>
      <c r="D139" s="29"/>
      <c r="E139" s="54"/>
      <c r="F139" s="29"/>
    </row>
    <row r="140" spans="1:6" x14ac:dyDescent="0.35">
      <c r="A140" s="30"/>
      <c r="B140" s="36" t="s">
        <v>99</v>
      </c>
      <c r="C140" s="34" t="s">
        <v>204</v>
      </c>
      <c r="D140" s="29"/>
      <c r="E140" s="60"/>
      <c r="F140" s="29"/>
    </row>
    <row r="141" spans="1:6" x14ac:dyDescent="0.35">
      <c r="A141" s="30"/>
      <c r="B141" s="37" t="s">
        <v>100</v>
      </c>
      <c r="C141" s="34" t="s">
        <v>205</v>
      </c>
      <c r="D141" s="29"/>
      <c r="E141" s="60"/>
      <c r="F141" s="29"/>
    </row>
    <row r="142" spans="1:6" x14ac:dyDescent="0.35">
      <c r="A142" s="30"/>
      <c r="B142" s="36" t="s">
        <v>101</v>
      </c>
      <c r="C142" s="34" t="s">
        <v>206</v>
      </c>
      <c r="D142" s="29"/>
      <c r="E142" s="60"/>
      <c r="F142" s="29"/>
    </row>
    <row r="143" spans="1:6" x14ac:dyDescent="0.35">
      <c r="A143" s="30"/>
      <c r="B143" s="35" t="s">
        <v>115</v>
      </c>
      <c r="C143" s="26" t="s">
        <v>207</v>
      </c>
      <c r="D143" s="29"/>
      <c r="E143" s="54"/>
      <c r="F143" s="29"/>
    </row>
    <row r="144" spans="1:6" x14ac:dyDescent="0.35">
      <c r="A144" s="30"/>
      <c r="B144" s="36" t="s">
        <v>169</v>
      </c>
      <c r="C144" s="34" t="s">
        <v>208</v>
      </c>
      <c r="D144" s="29"/>
      <c r="E144" s="60"/>
      <c r="F144" s="29"/>
    </row>
    <row r="145" spans="1:6" x14ac:dyDescent="0.35">
      <c r="A145" s="30"/>
      <c r="B145" s="37" t="s">
        <v>102</v>
      </c>
      <c r="C145" s="34" t="s">
        <v>209</v>
      </c>
      <c r="D145" s="29"/>
      <c r="E145" s="60"/>
      <c r="F145" s="29"/>
    </row>
    <row r="146" spans="1:6" x14ac:dyDescent="0.35">
      <c r="A146" s="30"/>
      <c r="B146" s="36" t="s">
        <v>103</v>
      </c>
      <c r="C146" s="26" t="s">
        <v>210</v>
      </c>
      <c r="D146" s="29"/>
      <c r="E146" s="60"/>
      <c r="F146" s="29"/>
    </row>
    <row r="147" spans="1:6" x14ac:dyDescent="0.35">
      <c r="A147" s="30"/>
      <c r="B147" s="38" t="s">
        <v>153</v>
      </c>
      <c r="C147" s="34" t="s">
        <v>211</v>
      </c>
      <c r="D147" s="29"/>
      <c r="E147" s="60"/>
      <c r="F147" s="29" t="s">
        <v>183</v>
      </c>
    </row>
    <row r="148" spans="1:6" x14ac:dyDescent="0.35">
      <c r="A148" s="30"/>
      <c r="B148" s="38" t="s">
        <v>137</v>
      </c>
      <c r="C148" s="34" t="s">
        <v>212</v>
      </c>
      <c r="D148" s="29"/>
      <c r="E148" s="60"/>
      <c r="F148" s="29" t="s">
        <v>185</v>
      </c>
    </row>
    <row r="149" spans="1:6" x14ac:dyDescent="0.35">
      <c r="A149" s="30"/>
      <c r="B149" s="38" t="s">
        <v>138</v>
      </c>
      <c r="C149" s="34" t="s">
        <v>213</v>
      </c>
      <c r="D149" s="29"/>
      <c r="E149" s="60"/>
      <c r="F149" s="29" t="s">
        <v>186</v>
      </c>
    </row>
    <row r="150" spans="1:6" x14ac:dyDescent="0.35">
      <c r="A150" s="30"/>
      <c r="B150" s="37" t="s">
        <v>104</v>
      </c>
      <c r="C150" s="26" t="s">
        <v>214</v>
      </c>
      <c r="D150" s="29"/>
      <c r="E150" s="60"/>
      <c r="F150" s="29"/>
    </row>
    <row r="151" spans="1:6" x14ac:dyDescent="0.35">
      <c r="A151" s="30"/>
      <c r="B151" s="38" t="s">
        <v>154</v>
      </c>
      <c r="C151" s="34" t="s">
        <v>215</v>
      </c>
      <c r="D151" s="29"/>
      <c r="E151" s="60"/>
      <c r="F151" s="29" t="s">
        <v>180</v>
      </c>
    </row>
    <row r="152" spans="1:6" x14ac:dyDescent="0.35">
      <c r="A152" s="30"/>
      <c r="B152" s="38" t="s">
        <v>137</v>
      </c>
      <c r="C152" s="34" t="s">
        <v>216</v>
      </c>
      <c r="D152" s="29"/>
      <c r="E152" s="60"/>
      <c r="F152" s="29" t="s">
        <v>184</v>
      </c>
    </row>
    <row r="153" spans="1:6" x14ac:dyDescent="0.35">
      <c r="A153" s="30"/>
      <c r="B153" s="38" t="s">
        <v>138</v>
      </c>
      <c r="C153" s="34" t="s">
        <v>217</v>
      </c>
      <c r="D153" s="29"/>
      <c r="E153" s="60"/>
      <c r="F153" s="29" t="s">
        <v>187</v>
      </c>
    </row>
    <row r="154" spans="1:6" x14ac:dyDescent="0.35">
      <c r="A154" s="30"/>
      <c r="B154" s="36" t="s">
        <v>105</v>
      </c>
      <c r="C154" s="34" t="s">
        <v>218</v>
      </c>
      <c r="D154" s="29"/>
      <c r="E154" s="60"/>
      <c r="F154" s="29"/>
    </row>
    <row r="155" spans="1:6" x14ac:dyDescent="0.35">
      <c r="A155" s="30"/>
      <c r="B155" s="37" t="s">
        <v>106</v>
      </c>
      <c r="C155" s="34" t="s">
        <v>219</v>
      </c>
      <c r="D155" s="29"/>
      <c r="E155" s="60"/>
      <c r="F155" s="29"/>
    </row>
    <row r="156" spans="1:6" x14ac:dyDescent="0.35">
      <c r="A156" s="30"/>
      <c r="B156" s="33" t="s">
        <v>107</v>
      </c>
      <c r="C156" s="26" t="s">
        <v>220</v>
      </c>
      <c r="D156" s="29"/>
      <c r="E156" s="54"/>
      <c r="F156" s="29"/>
    </row>
    <row r="157" spans="1:6" x14ac:dyDescent="0.35">
      <c r="A157" s="30"/>
      <c r="B157" s="35" t="s">
        <v>98</v>
      </c>
      <c r="C157" s="26" t="s">
        <v>221</v>
      </c>
      <c r="D157" s="29"/>
      <c r="E157" s="54"/>
      <c r="F157" s="29"/>
    </row>
    <row r="158" spans="1:6" x14ac:dyDescent="0.35">
      <c r="A158" s="30"/>
      <c r="B158" s="37" t="s">
        <v>108</v>
      </c>
      <c r="C158" s="34" t="s">
        <v>222</v>
      </c>
      <c r="D158" s="29"/>
      <c r="E158" s="60"/>
      <c r="F158" s="29"/>
    </row>
    <row r="159" spans="1:6" x14ac:dyDescent="0.35">
      <c r="A159" s="30"/>
      <c r="B159" s="61" t="s">
        <v>109</v>
      </c>
      <c r="C159" s="34" t="s">
        <v>223</v>
      </c>
      <c r="D159" s="29"/>
      <c r="E159" s="60"/>
      <c r="F159" s="29"/>
    </row>
    <row r="160" spans="1:6" x14ac:dyDescent="0.35">
      <c r="A160" s="30"/>
      <c r="B160" s="62" t="s">
        <v>302</v>
      </c>
      <c r="C160" s="26" t="s">
        <v>224</v>
      </c>
      <c r="D160" s="29"/>
      <c r="E160" s="54"/>
      <c r="F160" s="29"/>
    </row>
    <row r="161" spans="1:6" x14ac:dyDescent="0.35">
      <c r="A161" s="30"/>
      <c r="B161" s="61" t="s">
        <v>170</v>
      </c>
      <c r="C161" s="34" t="s">
        <v>225</v>
      </c>
      <c r="D161" s="29"/>
      <c r="E161" s="60"/>
      <c r="F161" s="29"/>
    </row>
    <row r="162" spans="1:6" x14ac:dyDescent="0.35">
      <c r="A162" s="30"/>
      <c r="B162" s="61" t="s">
        <v>110</v>
      </c>
      <c r="C162" s="26" t="s">
        <v>226</v>
      </c>
      <c r="D162" s="29"/>
      <c r="E162" s="32"/>
      <c r="F162" s="29"/>
    </row>
    <row r="163" spans="1:6" x14ac:dyDescent="0.35">
      <c r="A163" s="30"/>
      <c r="B163" s="63" t="s">
        <v>181</v>
      </c>
      <c r="C163" s="34" t="s">
        <v>227</v>
      </c>
      <c r="D163" s="29"/>
      <c r="E163" s="32"/>
      <c r="F163" s="29" t="s">
        <v>192</v>
      </c>
    </row>
    <row r="164" spans="1:6" x14ac:dyDescent="0.35">
      <c r="A164" s="30"/>
      <c r="B164" s="63" t="s">
        <v>137</v>
      </c>
      <c r="C164" s="34" t="s">
        <v>228</v>
      </c>
      <c r="D164" s="29"/>
      <c r="E164" s="32"/>
      <c r="F164" s="29" t="s">
        <v>184</v>
      </c>
    </row>
    <row r="165" spans="1:6" x14ac:dyDescent="0.35">
      <c r="A165" s="30"/>
      <c r="B165" s="63" t="s">
        <v>190</v>
      </c>
      <c r="C165" s="34" t="s">
        <v>229</v>
      </c>
      <c r="D165" s="29"/>
      <c r="E165" s="32"/>
      <c r="F165" s="29" t="s">
        <v>189</v>
      </c>
    </row>
    <row r="166" spans="1:6" x14ac:dyDescent="0.35">
      <c r="A166" s="30"/>
      <c r="B166" s="61" t="s">
        <v>111</v>
      </c>
      <c r="C166" s="26" t="s">
        <v>230</v>
      </c>
      <c r="D166" s="29"/>
      <c r="E166" s="32"/>
      <c r="F166" s="29"/>
    </row>
    <row r="167" spans="1:6" x14ac:dyDescent="0.35">
      <c r="A167" s="30"/>
      <c r="B167" s="63" t="s">
        <v>182</v>
      </c>
      <c r="C167" s="34" t="s">
        <v>231</v>
      </c>
      <c r="D167" s="29"/>
      <c r="E167" s="32"/>
      <c r="F167" s="29" t="s">
        <v>193</v>
      </c>
    </row>
    <row r="168" spans="1:6" x14ac:dyDescent="0.35">
      <c r="A168" s="30"/>
      <c r="B168" s="63" t="s">
        <v>137</v>
      </c>
      <c r="C168" s="34" t="s">
        <v>232</v>
      </c>
      <c r="D168" s="29"/>
      <c r="E168" s="32"/>
      <c r="F168" s="29" t="s">
        <v>185</v>
      </c>
    </row>
    <row r="169" spans="1:6" x14ac:dyDescent="0.35">
      <c r="A169" s="30"/>
      <c r="B169" s="63" t="s">
        <v>190</v>
      </c>
      <c r="C169" s="34" t="s">
        <v>233</v>
      </c>
      <c r="D169" s="29"/>
      <c r="E169" s="32"/>
      <c r="F169" s="29" t="s">
        <v>188</v>
      </c>
    </row>
    <row r="170" spans="1:6" x14ac:dyDescent="0.35">
      <c r="A170" s="30"/>
      <c r="B170" s="61" t="s">
        <v>112</v>
      </c>
      <c r="C170" s="34" t="s">
        <v>234</v>
      </c>
      <c r="D170" s="29"/>
      <c r="E170" s="60"/>
      <c r="F170" s="29"/>
    </row>
    <row r="171" spans="1:6" x14ac:dyDescent="0.35">
      <c r="A171" s="30"/>
      <c r="B171" s="61" t="s">
        <v>126</v>
      </c>
      <c r="C171" s="34" t="s">
        <v>235</v>
      </c>
      <c r="D171" s="29"/>
      <c r="E171" s="60"/>
      <c r="F171" s="29"/>
    </row>
    <row r="172" spans="1:6" x14ac:dyDescent="0.35">
      <c r="A172" s="30"/>
      <c r="B172" s="61" t="s">
        <v>127</v>
      </c>
      <c r="C172" s="34" t="s">
        <v>236</v>
      </c>
      <c r="D172" s="29"/>
      <c r="E172" s="60"/>
      <c r="F172" s="29"/>
    </row>
    <row r="173" spans="1:6" x14ac:dyDescent="0.35">
      <c r="A173" s="30"/>
      <c r="B173" s="61" t="s">
        <v>128</v>
      </c>
      <c r="C173" s="34" t="s">
        <v>237</v>
      </c>
      <c r="D173" s="29"/>
      <c r="E173" s="60"/>
      <c r="F173" s="29"/>
    </row>
    <row r="174" spans="1:6" x14ac:dyDescent="0.35">
      <c r="A174" s="30"/>
      <c r="B174" s="64" t="s">
        <v>114</v>
      </c>
      <c r="C174" s="34" t="s">
        <v>238</v>
      </c>
      <c r="D174" s="29"/>
      <c r="E174" s="60"/>
      <c r="F174" s="65" t="s">
        <v>133</v>
      </c>
    </row>
    <row r="175" spans="1:6" x14ac:dyDescent="0.35">
      <c r="A175" s="30"/>
      <c r="B175" s="64" t="s">
        <v>172</v>
      </c>
      <c r="C175" s="26" t="s">
        <v>239</v>
      </c>
      <c r="D175" s="29"/>
      <c r="E175" s="54"/>
      <c r="F175" s="29"/>
    </row>
    <row r="176" spans="1:6" x14ac:dyDescent="0.35">
      <c r="A176" s="30"/>
      <c r="B176" s="66" t="s">
        <v>194</v>
      </c>
      <c r="C176" s="34" t="s">
        <v>240</v>
      </c>
      <c r="D176" s="29"/>
      <c r="E176" s="60"/>
      <c r="F176" s="29"/>
    </row>
    <row r="177" spans="1:6" x14ac:dyDescent="0.35">
      <c r="A177" s="30"/>
      <c r="B177" s="66" t="s">
        <v>139</v>
      </c>
      <c r="C177" s="26" t="s">
        <v>241</v>
      </c>
      <c r="D177" s="29"/>
      <c r="E177" s="54"/>
      <c r="F177" s="29"/>
    </row>
    <row r="178" spans="1:6" x14ac:dyDescent="0.35">
      <c r="A178" s="30"/>
      <c r="B178" s="62" t="s">
        <v>303</v>
      </c>
      <c r="C178" s="34" t="s">
        <v>242</v>
      </c>
      <c r="D178" s="29"/>
      <c r="E178" s="60"/>
      <c r="F178" s="29"/>
    </row>
    <row r="179" spans="1:6" x14ac:dyDescent="0.35">
      <c r="A179" s="30"/>
      <c r="B179" s="62" t="s">
        <v>141</v>
      </c>
      <c r="C179" s="34" t="s">
        <v>243</v>
      </c>
      <c r="D179" s="29"/>
      <c r="E179" s="60"/>
      <c r="F179" s="29"/>
    </row>
    <row r="180" spans="1:6" x14ac:dyDescent="0.35">
      <c r="A180" s="30"/>
      <c r="B180" s="62" t="s">
        <v>142</v>
      </c>
      <c r="C180" s="34" t="s">
        <v>244</v>
      </c>
      <c r="D180" s="29"/>
      <c r="E180" s="60"/>
      <c r="F180" s="29"/>
    </row>
    <row r="181" spans="1:6" x14ac:dyDescent="0.35">
      <c r="A181" s="30"/>
      <c r="B181" s="62" t="s">
        <v>143</v>
      </c>
      <c r="C181" s="34" t="s">
        <v>245</v>
      </c>
      <c r="D181" s="29"/>
      <c r="E181" s="60"/>
      <c r="F181" s="29"/>
    </row>
    <row r="182" spans="1:6" x14ac:dyDescent="0.35">
      <c r="A182" s="30"/>
      <c r="B182" s="66" t="s">
        <v>147</v>
      </c>
      <c r="C182" s="34" t="s">
        <v>246</v>
      </c>
      <c r="D182" s="29"/>
      <c r="E182" s="60"/>
      <c r="F182" s="29"/>
    </row>
    <row r="183" spans="1:6" x14ac:dyDescent="0.35">
      <c r="A183" s="30"/>
      <c r="B183" s="66" t="s">
        <v>155</v>
      </c>
      <c r="C183" s="34" t="s">
        <v>247</v>
      </c>
      <c r="D183" s="29"/>
      <c r="E183" s="60"/>
      <c r="F183" s="29"/>
    </row>
    <row r="184" spans="1:6" x14ac:dyDescent="0.35">
      <c r="A184" s="30"/>
      <c r="B184" s="66" t="s">
        <v>146</v>
      </c>
      <c r="C184" s="26" t="s">
        <v>248</v>
      </c>
      <c r="D184" s="29"/>
      <c r="E184" s="54"/>
      <c r="F184" s="29" t="s">
        <v>168</v>
      </c>
    </row>
    <row r="185" spans="1:6" x14ac:dyDescent="0.35">
      <c r="A185" s="30"/>
      <c r="B185" s="66" t="s">
        <v>156</v>
      </c>
      <c r="C185" s="26" t="s">
        <v>249</v>
      </c>
      <c r="D185" s="29"/>
      <c r="E185" s="54"/>
      <c r="F185" s="29"/>
    </row>
    <row r="186" spans="1:6" x14ac:dyDescent="0.35">
      <c r="A186" s="30"/>
      <c r="B186" s="67" t="s">
        <v>304</v>
      </c>
      <c r="C186" s="34" t="s">
        <v>250</v>
      </c>
      <c r="D186" s="29"/>
      <c r="E186" s="60"/>
      <c r="F186" s="29"/>
    </row>
    <row r="187" spans="1:6" x14ac:dyDescent="0.35">
      <c r="A187" s="30"/>
      <c r="B187" s="67" t="s">
        <v>116</v>
      </c>
      <c r="C187" s="34" t="s">
        <v>251</v>
      </c>
      <c r="D187" s="29"/>
      <c r="E187" s="60"/>
      <c r="F187" s="29"/>
    </row>
    <row r="188" spans="1:6" x14ac:dyDescent="0.35">
      <c r="A188" s="24"/>
      <c r="B188" s="68" t="s">
        <v>120</v>
      </c>
      <c r="C188" s="26" t="s">
        <v>252</v>
      </c>
      <c r="D188" s="29"/>
      <c r="E188" s="54"/>
      <c r="F188" s="29"/>
    </row>
    <row r="189" spans="1:6" x14ac:dyDescent="0.35">
      <c r="A189" s="24"/>
      <c r="B189" s="64" t="s">
        <v>117</v>
      </c>
      <c r="C189" s="26" t="s">
        <v>253</v>
      </c>
      <c r="D189" s="29"/>
      <c r="E189" s="54"/>
      <c r="F189" s="29"/>
    </row>
    <row r="190" spans="1:6" x14ac:dyDescent="0.35">
      <c r="A190" s="24"/>
      <c r="B190" s="66" t="s">
        <v>149</v>
      </c>
      <c r="C190" s="34" t="s">
        <v>254</v>
      </c>
      <c r="D190" s="29"/>
      <c r="E190" s="60"/>
      <c r="F190" s="29"/>
    </row>
    <row r="191" spans="1:6" x14ac:dyDescent="0.35">
      <c r="A191" s="24"/>
      <c r="B191" s="66" t="s">
        <v>150</v>
      </c>
      <c r="C191" s="34" t="s">
        <v>255</v>
      </c>
      <c r="D191" s="29"/>
      <c r="E191" s="60"/>
      <c r="F191" s="29"/>
    </row>
    <row r="192" spans="1:6" x14ac:dyDescent="0.35">
      <c r="A192" s="24"/>
      <c r="B192" s="66" t="s">
        <v>151</v>
      </c>
      <c r="C192" s="34" t="s">
        <v>256</v>
      </c>
      <c r="D192" s="29"/>
      <c r="E192" s="60"/>
      <c r="F192" s="29"/>
    </row>
    <row r="193" spans="1:6" x14ac:dyDescent="0.35">
      <c r="A193" s="24"/>
      <c r="B193" s="69" t="s">
        <v>305</v>
      </c>
      <c r="C193" s="34" t="s">
        <v>257</v>
      </c>
      <c r="D193" s="29"/>
      <c r="E193" s="60"/>
      <c r="F193" s="65" t="s">
        <v>133</v>
      </c>
    </row>
    <row r="194" spans="1:6" x14ac:dyDescent="0.35">
      <c r="A194" s="24"/>
      <c r="B194" s="64" t="s">
        <v>164</v>
      </c>
      <c r="C194" s="34" t="s">
        <v>258</v>
      </c>
      <c r="D194" s="29"/>
      <c r="E194" s="60"/>
      <c r="F194" s="29"/>
    </row>
    <row r="195" spans="1:6" x14ac:dyDescent="0.35">
      <c r="A195" s="24"/>
      <c r="B195" s="64" t="s">
        <v>165</v>
      </c>
      <c r="C195" s="34" t="s">
        <v>259</v>
      </c>
      <c r="D195" s="29"/>
      <c r="E195" s="60"/>
      <c r="F195" s="29"/>
    </row>
    <row r="196" spans="1:6" x14ac:dyDescent="0.35">
      <c r="A196" s="24"/>
      <c r="B196" s="64" t="s">
        <v>157</v>
      </c>
      <c r="C196" s="26" t="s">
        <v>260</v>
      </c>
      <c r="D196" s="29"/>
      <c r="E196" s="54"/>
      <c r="F196" s="29"/>
    </row>
    <row r="197" spans="1:6" x14ac:dyDescent="0.35">
      <c r="A197" s="24"/>
      <c r="B197" s="69" t="s">
        <v>306</v>
      </c>
      <c r="C197" s="34" t="s">
        <v>261</v>
      </c>
      <c r="D197" s="29"/>
      <c r="E197" s="60"/>
      <c r="F197" s="29"/>
    </row>
    <row r="198" spans="1:6" x14ac:dyDescent="0.35">
      <c r="A198" s="24"/>
      <c r="B198" s="69" t="s">
        <v>118</v>
      </c>
      <c r="C198" s="34" t="s">
        <v>262</v>
      </c>
      <c r="D198" s="29"/>
      <c r="E198" s="60"/>
      <c r="F198" s="29"/>
    </row>
    <row r="199" spans="1:6" x14ac:dyDescent="0.35">
      <c r="A199" s="24">
        <v>2</v>
      </c>
      <c r="B199" s="70" t="s">
        <v>121</v>
      </c>
      <c r="C199" s="26" t="s">
        <v>263</v>
      </c>
      <c r="D199" s="29"/>
      <c r="E199" s="54"/>
      <c r="F199" s="29"/>
    </row>
    <row r="200" spans="1:6" x14ac:dyDescent="0.35">
      <c r="A200" s="24"/>
      <c r="B200" s="68" t="s">
        <v>122</v>
      </c>
      <c r="C200" s="26" t="s">
        <v>264</v>
      </c>
      <c r="D200" s="29"/>
      <c r="E200" s="54"/>
      <c r="F200" s="29"/>
    </row>
    <row r="201" spans="1:6" x14ac:dyDescent="0.35">
      <c r="A201" s="24"/>
      <c r="B201" s="64" t="s">
        <v>158</v>
      </c>
      <c r="C201" s="34" t="s">
        <v>265</v>
      </c>
      <c r="D201" s="29"/>
      <c r="E201" s="60"/>
      <c r="F201" s="29"/>
    </row>
    <row r="202" spans="1:6" x14ac:dyDescent="0.35">
      <c r="A202" s="24"/>
      <c r="B202" s="64" t="s">
        <v>159</v>
      </c>
      <c r="C202" s="34" t="s">
        <v>266</v>
      </c>
      <c r="D202" s="29"/>
      <c r="E202" s="60"/>
      <c r="F202" s="29"/>
    </row>
    <row r="203" spans="1:6" x14ac:dyDescent="0.35">
      <c r="A203" s="24"/>
      <c r="B203" s="64" t="s">
        <v>160</v>
      </c>
      <c r="C203" s="34" t="s">
        <v>267</v>
      </c>
      <c r="D203" s="29"/>
      <c r="E203" s="60"/>
      <c r="F203" s="29"/>
    </row>
    <row r="204" spans="1:6" x14ac:dyDescent="0.35">
      <c r="A204" s="24"/>
      <c r="B204" s="64" t="s">
        <v>307</v>
      </c>
      <c r="C204" s="34" t="s">
        <v>268</v>
      </c>
      <c r="D204" s="29"/>
      <c r="E204" s="60"/>
      <c r="F204" s="29"/>
    </row>
    <row r="205" spans="1:6" x14ac:dyDescent="0.35">
      <c r="A205" s="24"/>
      <c r="B205" s="64" t="s">
        <v>308</v>
      </c>
      <c r="C205" s="34" t="s">
        <v>269</v>
      </c>
      <c r="D205" s="29"/>
      <c r="E205" s="60"/>
      <c r="F205" s="65" t="s">
        <v>133</v>
      </c>
    </row>
    <row r="206" spans="1:6" x14ac:dyDescent="0.35">
      <c r="A206" s="24"/>
      <c r="B206" s="64" t="s">
        <v>173</v>
      </c>
      <c r="C206" s="34" t="s">
        <v>270</v>
      </c>
      <c r="D206" s="29"/>
      <c r="E206" s="60"/>
      <c r="F206" s="29"/>
    </row>
    <row r="207" spans="1:6" x14ac:dyDescent="0.35">
      <c r="A207" s="24"/>
      <c r="B207" s="68" t="s">
        <v>162</v>
      </c>
      <c r="C207" s="34" t="s">
        <v>271</v>
      </c>
      <c r="D207" s="29"/>
      <c r="E207" s="60"/>
      <c r="F207" s="29"/>
    </row>
    <row r="208" spans="1:6" x14ac:dyDescent="0.35">
      <c r="A208" s="24"/>
      <c r="B208" s="68" t="s">
        <v>163</v>
      </c>
      <c r="C208" s="34" t="s">
        <v>272</v>
      </c>
      <c r="D208" s="29"/>
      <c r="E208" s="60"/>
      <c r="F208" s="29"/>
    </row>
    <row r="209" spans="1:6" x14ac:dyDescent="0.35">
      <c r="A209" s="24"/>
      <c r="B209" s="68" t="s">
        <v>166</v>
      </c>
      <c r="C209" s="34" t="s">
        <v>273</v>
      </c>
      <c r="D209" s="29"/>
      <c r="E209" s="60"/>
      <c r="F209" s="29"/>
    </row>
    <row r="210" spans="1:6" x14ac:dyDescent="0.35">
      <c r="A210" s="24"/>
      <c r="B210" s="68" t="s">
        <v>167</v>
      </c>
      <c r="C210" s="26" t="s">
        <v>274</v>
      </c>
      <c r="D210" s="29"/>
      <c r="E210" s="54"/>
      <c r="F210" s="29"/>
    </row>
    <row r="211" spans="1:6" x14ac:dyDescent="0.35">
      <c r="A211" s="24"/>
      <c r="B211" s="71" t="s">
        <v>309</v>
      </c>
      <c r="C211" s="34" t="s">
        <v>275</v>
      </c>
      <c r="D211" s="29"/>
      <c r="E211" s="60"/>
      <c r="F211" s="29"/>
    </row>
    <row r="212" spans="1:6" x14ac:dyDescent="0.35">
      <c r="A212" s="24"/>
      <c r="B212" s="71" t="s">
        <v>124</v>
      </c>
      <c r="C212" s="34" t="s">
        <v>276</v>
      </c>
      <c r="D212" s="29"/>
      <c r="E212" s="60"/>
      <c r="F212" s="29"/>
    </row>
    <row r="213" spans="1:6" x14ac:dyDescent="0.35">
      <c r="A213" s="47"/>
      <c r="B213" s="71" t="s">
        <v>125</v>
      </c>
      <c r="C213" s="34" t="s">
        <v>277</v>
      </c>
      <c r="D213" s="29"/>
      <c r="E213" s="60"/>
      <c r="F213" s="29"/>
    </row>
    <row r="214" spans="1:6" ht="29" x14ac:dyDescent="0.35">
      <c r="A214" s="47">
        <v>3</v>
      </c>
      <c r="B214" s="72" t="s">
        <v>310</v>
      </c>
      <c r="C214" s="26" t="s">
        <v>278</v>
      </c>
      <c r="D214" s="29"/>
      <c r="E214" s="54"/>
      <c r="F214" s="49" t="s">
        <v>152</v>
      </c>
    </row>
    <row r="215" spans="1:6" x14ac:dyDescent="0.35">
      <c r="A215" s="47">
        <v>4</v>
      </c>
      <c r="B215" s="73" t="s">
        <v>61</v>
      </c>
      <c r="C215" s="26" t="s">
        <v>279</v>
      </c>
      <c r="D215" s="29"/>
      <c r="E215" s="54"/>
      <c r="F215" s="29"/>
    </row>
    <row r="216" spans="1:6" x14ac:dyDescent="0.35">
      <c r="A216" s="47">
        <v>5</v>
      </c>
      <c r="B216" s="70" t="s">
        <v>62</v>
      </c>
      <c r="C216" s="26" t="s">
        <v>280</v>
      </c>
      <c r="D216" s="29"/>
      <c r="E216" s="54"/>
      <c r="F216" s="29"/>
    </row>
    <row r="217" spans="1:6" x14ac:dyDescent="0.35">
      <c r="A217" s="24"/>
      <c r="B217" s="70" t="s">
        <v>63</v>
      </c>
      <c r="C217" s="26" t="s">
        <v>281</v>
      </c>
      <c r="D217" s="29"/>
      <c r="E217" s="54"/>
      <c r="F217" s="29" t="s">
        <v>129</v>
      </c>
    </row>
    <row r="218" spans="1:6" x14ac:dyDescent="0.35">
      <c r="A218" s="24"/>
      <c r="B218" s="70" t="s">
        <v>88</v>
      </c>
      <c r="C218" s="26" t="s">
        <v>282</v>
      </c>
      <c r="D218" s="29"/>
      <c r="E218" s="54"/>
      <c r="F218" s="29" t="s">
        <v>130</v>
      </c>
    </row>
    <row r="219" spans="1:6" x14ac:dyDescent="0.35">
      <c r="A219" s="47"/>
      <c r="B219" s="73" t="s">
        <v>64</v>
      </c>
      <c r="C219" s="51" t="s">
        <v>283</v>
      </c>
      <c r="D219" s="28"/>
      <c r="E219" s="60"/>
      <c r="F219" s="29"/>
    </row>
    <row r="220" spans="1:6" x14ac:dyDescent="0.35">
      <c r="A220" s="24">
        <v>6</v>
      </c>
      <c r="B220" s="70" t="s">
        <v>65</v>
      </c>
      <c r="C220" s="26" t="s">
        <v>284</v>
      </c>
      <c r="D220" s="28"/>
      <c r="E220" s="28" t="s">
        <v>171</v>
      </c>
      <c r="F220" s="52"/>
    </row>
    <row r="221" spans="1:6" x14ac:dyDescent="0.35">
      <c r="A221" s="24"/>
      <c r="B221" s="70" t="s">
        <v>66</v>
      </c>
      <c r="C221" s="26" t="s">
        <v>285</v>
      </c>
      <c r="D221" s="28"/>
      <c r="E221" s="28" t="s">
        <v>171</v>
      </c>
      <c r="F221" s="52"/>
    </row>
    <row r="222" spans="1:6" x14ac:dyDescent="0.35">
      <c r="A222" s="24"/>
      <c r="B222" s="74" t="s">
        <v>67</v>
      </c>
      <c r="C222" s="26" t="s">
        <v>286</v>
      </c>
      <c r="D222" s="28"/>
      <c r="E222" s="28" t="s">
        <v>171</v>
      </c>
      <c r="F222" s="54"/>
    </row>
    <row r="223" spans="1:6" x14ac:dyDescent="0.35">
      <c r="A223" s="24"/>
      <c r="B223" s="74" t="s">
        <v>68</v>
      </c>
      <c r="C223" s="26" t="s">
        <v>287</v>
      </c>
      <c r="D223" s="28"/>
      <c r="E223" s="28" t="s">
        <v>171</v>
      </c>
      <c r="F223" s="29"/>
    </row>
    <row r="224" spans="1:6" x14ac:dyDescent="0.35">
      <c r="A224" s="24"/>
      <c r="B224" s="70" t="s">
        <v>69</v>
      </c>
      <c r="C224" s="55" t="s">
        <v>288</v>
      </c>
      <c r="D224" s="28"/>
      <c r="E224" s="28" t="s">
        <v>171</v>
      </c>
      <c r="F224" s="49"/>
    </row>
    <row r="225" spans="1:6" x14ac:dyDescent="0.35">
      <c r="A225" s="24">
        <v>7</v>
      </c>
      <c r="B225" s="70" t="s">
        <v>70</v>
      </c>
      <c r="C225" s="26" t="s">
        <v>289</v>
      </c>
      <c r="D225" s="28"/>
      <c r="E225" s="28" t="s">
        <v>171</v>
      </c>
      <c r="F225" s="49"/>
    </row>
    <row r="226" spans="1:6" x14ac:dyDescent="0.35">
      <c r="A226" s="24">
        <v>8</v>
      </c>
      <c r="B226" s="70" t="s">
        <v>71</v>
      </c>
      <c r="C226" s="26" t="s">
        <v>290</v>
      </c>
      <c r="D226" s="28"/>
      <c r="E226" s="28" t="s">
        <v>171</v>
      </c>
      <c r="F226" s="49"/>
    </row>
    <row r="227" spans="1:6" x14ac:dyDescent="0.35">
      <c r="A227" s="24">
        <v>9</v>
      </c>
      <c r="B227" s="70" t="s">
        <v>72</v>
      </c>
      <c r="C227" s="51" t="s">
        <v>291</v>
      </c>
      <c r="D227" s="28"/>
      <c r="E227" s="28"/>
      <c r="F227" s="29"/>
    </row>
    <row r="228" spans="1:6" x14ac:dyDescent="0.35">
      <c r="A228" s="24">
        <v>10</v>
      </c>
      <c r="B228" s="70" t="s">
        <v>73</v>
      </c>
      <c r="C228" s="26" t="s">
        <v>292</v>
      </c>
      <c r="D228" s="28" t="s">
        <v>33</v>
      </c>
      <c r="E228" s="28" t="s">
        <v>171</v>
      </c>
      <c r="F228" s="29"/>
    </row>
    <row r="229" spans="1:6" x14ac:dyDescent="0.35">
      <c r="A229" s="24"/>
      <c r="B229" s="70" t="s">
        <v>74</v>
      </c>
      <c r="C229" s="26" t="s">
        <v>293</v>
      </c>
      <c r="D229" s="28"/>
      <c r="E229" s="28" t="s">
        <v>171</v>
      </c>
      <c r="F229" s="49"/>
    </row>
    <row r="230" spans="1:6" x14ac:dyDescent="0.35">
      <c r="A230" s="24"/>
      <c r="B230" s="70" t="s">
        <v>75</v>
      </c>
      <c r="C230" s="26" t="s">
        <v>294</v>
      </c>
      <c r="D230" s="28"/>
      <c r="E230" s="28" t="s">
        <v>171</v>
      </c>
      <c r="F230" s="29"/>
    </row>
    <row r="231" spans="1:6" x14ac:dyDescent="0.35">
      <c r="A231" s="24"/>
      <c r="B231" s="70" t="s">
        <v>76</v>
      </c>
      <c r="C231" s="26" t="s">
        <v>295</v>
      </c>
      <c r="D231" s="28" t="s">
        <v>34</v>
      </c>
      <c r="E231" s="28" t="s">
        <v>171</v>
      </c>
      <c r="F231" s="49"/>
    </row>
    <row r="232" spans="1:6" x14ac:dyDescent="0.35">
      <c r="A232" s="24"/>
      <c r="B232" s="70" t="s">
        <v>77</v>
      </c>
      <c r="C232" s="26" t="s">
        <v>296</v>
      </c>
      <c r="D232" s="28"/>
      <c r="E232" s="28" t="s">
        <v>171</v>
      </c>
      <c r="F232" s="49"/>
    </row>
    <row r="233" spans="1:6" x14ac:dyDescent="0.35">
      <c r="A233" s="24"/>
      <c r="B233" s="70" t="s">
        <v>78</v>
      </c>
      <c r="C233" s="55" t="s">
        <v>297</v>
      </c>
      <c r="D233" s="28" t="s">
        <v>35</v>
      </c>
      <c r="E233" s="28" t="s">
        <v>171</v>
      </c>
      <c r="F233" s="49"/>
    </row>
    <row r="234" spans="1:6" x14ac:dyDescent="0.35">
      <c r="A234" s="24">
        <v>11</v>
      </c>
      <c r="B234" s="70" t="s">
        <v>79</v>
      </c>
      <c r="C234" s="55" t="s">
        <v>298</v>
      </c>
      <c r="D234" s="28"/>
      <c r="E234" s="28" t="s">
        <v>171</v>
      </c>
      <c r="F234" s="49"/>
    </row>
    <row r="235" spans="1:6" x14ac:dyDescent="0.35">
      <c r="A235" s="24">
        <v>12</v>
      </c>
      <c r="B235" s="73" t="s">
        <v>80</v>
      </c>
      <c r="C235" s="26" t="s">
        <v>299</v>
      </c>
      <c r="D235" s="28" t="s">
        <v>81</v>
      </c>
      <c r="E235" s="28" t="s">
        <v>171</v>
      </c>
      <c r="F235" s="29"/>
    </row>
    <row r="236" spans="1:6" x14ac:dyDescent="0.35">
      <c r="A236" s="24">
        <v>13</v>
      </c>
      <c r="B236" s="73" t="s">
        <v>311</v>
      </c>
      <c r="C236" s="26" t="s">
        <v>300</v>
      </c>
      <c r="D236" s="28"/>
      <c r="E236" s="28" t="s">
        <v>171</v>
      </c>
      <c r="F236" s="29"/>
    </row>
    <row r="237" spans="1:6" x14ac:dyDescent="0.35">
      <c r="A237" s="24"/>
      <c r="B237" s="73" t="s">
        <v>312</v>
      </c>
      <c r="C237" s="34" t="s">
        <v>301</v>
      </c>
      <c r="D237" s="28"/>
      <c r="E237" s="28"/>
      <c r="F237" s="29"/>
    </row>
    <row r="238" spans="1:6" x14ac:dyDescent="0.35">
      <c r="A238" s="24"/>
      <c r="B238" s="73" t="s">
        <v>313</v>
      </c>
      <c r="C238" s="34" t="s">
        <v>314</v>
      </c>
      <c r="D238" s="28"/>
      <c r="E238" s="28"/>
      <c r="F238" s="29"/>
    </row>
    <row r="239" spans="1:6" x14ac:dyDescent="0.35">
      <c r="A239" s="24"/>
      <c r="B239" s="25" t="s">
        <v>92</v>
      </c>
      <c r="C239" s="34" t="s">
        <v>315</v>
      </c>
      <c r="D239" s="28"/>
      <c r="E239" s="28"/>
      <c r="F239" s="29"/>
    </row>
    <row r="240" spans="1:6" x14ac:dyDescent="0.35">
      <c r="A240" s="24">
        <v>14</v>
      </c>
      <c r="B240" s="25" t="s">
        <v>82</v>
      </c>
      <c r="C240" s="26" t="s">
        <v>316</v>
      </c>
      <c r="D240" s="28"/>
      <c r="E240" s="28" t="s">
        <v>171</v>
      </c>
      <c r="F240" s="29"/>
    </row>
    <row r="241" spans="1:6" x14ac:dyDescent="0.35">
      <c r="A241" s="10"/>
      <c r="B241" s="11"/>
      <c r="C241" s="10"/>
      <c r="D241" s="10"/>
      <c r="E241" s="12"/>
      <c r="F241" s="10"/>
    </row>
    <row r="242" spans="1:6" x14ac:dyDescent="0.35">
      <c r="A242" s="10"/>
      <c r="B242" s="11"/>
      <c r="C242" s="10"/>
      <c r="D242" s="10"/>
      <c r="E242" s="12"/>
      <c r="F242" s="10"/>
    </row>
    <row r="243" spans="1:6" x14ac:dyDescent="0.35">
      <c r="A243" s="10"/>
      <c r="B243" s="11" t="s">
        <v>87</v>
      </c>
      <c r="C243" s="10"/>
      <c r="D243" s="10"/>
      <c r="E243" s="12"/>
      <c r="F243" s="10"/>
    </row>
    <row r="244" spans="1:6" x14ac:dyDescent="0.35">
      <c r="A244" s="10"/>
      <c r="B244" s="11"/>
      <c r="C244" s="10"/>
      <c r="D244" s="10"/>
      <c r="E244" s="12"/>
      <c r="F244" s="10"/>
    </row>
    <row r="245" spans="1:6" x14ac:dyDescent="0.35">
      <c r="A245" s="10"/>
      <c r="B245" s="13" t="s">
        <v>83</v>
      </c>
      <c r="C245" s="14"/>
      <c r="D245" s="14"/>
      <c r="E245" s="14"/>
      <c r="F245" s="10"/>
    </row>
    <row r="246" spans="1:6" x14ac:dyDescent="0.35">
      <c r="A246" s="10"/>
      <c r="B246" s="10"/>
      <c r="C246" s="10"/>
      <c r="D246" s="10"/>
      <c r="E246" s="10"/>
      <c r="F246" s="10"/>
    </row>
    <row r="247" spans="1:6" x14ac:dyDescent="0.35">
      <c r="A247" s="10"/>
      <c r="B247" s="15" t="s">
        <v>84</v>
      </c>
      <c r="C247" s="14"/>
      <c r="D247" s="14"/>
      <c r="E247" s="14"/>
      <c r="F247" s="10"/>
    </row>
    <row r="248" spans="1:6" x14ac:dyDescent="0.35">
      <c r="A248" s="10"/>
      <c r="B248" s="15" t="s">
        <v>85</v>
      </c>
      <c r="C248" s="14"/>
      <c r="D248" s="14"/>
      <c r="E248" s="14"/>
      <c r="F248" s="10"/>
    </row>
    <row r="249" spans="1:6" x14ac:dyDescent="0.35">
      <c r="A249" s="10"/>
      <c r="B249" s="15" t="s">
        <v>86</v>
      </c>
      <c r="C249" s="14"/>
      <c r="D249" s="14"/>
      <c r="E249" s="14"/>
      <c r="F249" s="10"/>
    </row>
  </sheetData>
  <mergeCells count="8">
    <mergeCell ref="A1:F1"/>
    <mergeCell ref="A3:F3"/>
    <mergeCell ref="A6:B6"/>
    <mergeCell ref="D6:F6"/>
    <mergeCell ref="A131:B131"/>
    <mergeCell ref="D131:F131"/>
    <mergeCell ref="A126:F126"/>
    <mergeCell ref="A128:F128"/>
  </mergeCells>
  <pageMargins left="0.7" right="0.7" top="0.75" bottom="0.75" header="0.3" footer="0.3"/>
  <pageSetup paperSize="9" scale="42" orientation="landscape" r:id="rId1"/>
  <rowBreaks count="1" manualBreakCount="1">
    <brk id="125" max="16383" man="1"/>
  </rowBreaks>
  <customProperties>
    <customPr name="EpmWorksheetKeyString_GU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F709A1-650E-481D-9332-FC34CCD8A85C}"/>
</file>

<file path=customXml/itemProps2.xml><?xml version="1.0" encoding="utf-8"?>
<ds:datastoreItem xmlns:ds="http://schemas.openxmlformats.org/officeDocument/2006/customXml" ds:itemID="{32177C17-577D-4970-83A2-029194AE300E}"/>
</file>

<file path=customXml/itemProps3.xml><?xml version="1.0" encoding="utf-8"?>
<ds:datastoreItem xmlns:ds="http://schemas.openxmlformats.org/officeDocument/2006/customXml" ds:itemID="{01417E3B-4847-4C7C-985F-49F6B412A8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NAMA LAMPIRAN</vt:lpstr>
      <vt:lpstr>Individu Form 2D ATMR Kredit</vt:lpstr>
      <vt:lpstr>Individu Form 2E ATMR Kredit </vt:lpstr>
      <vt:lpstr>Individu Form 2F ATMR Kredit</vt:lpstr>
      <vt:lpstr>print kpmm</vt:lpstr>
      <vt:lpstr>'Individu Form 2D ATMR Kredit'!Print_Area</vt:lpstr>
      <vt:lpstr>'Individu Form 2E ATMR Kredit '!Print_Area</vt:lpstr>
      <vt:lpstr>'Individu Form 2F ATMR Kredit'!Print_Area</vt:lpstr>
      <vt:lpstr>'NAMA LAMPIRAN'!Print_Area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Widya Octavia Dian Ayu P.</dc:creator>
  <cp:lastModifiedBy>Linati Haida Alimi (PCS 4)</cp:lastModifiedBy>
  <cp:lastPrinted>2018-07-16T01:52:29Z</cp:lastPrinted>
  <dcterms:created xsi:type="dcterms:W3CDTF">2018-02-12T01:49:54Z</dcterms:created>
  <dcterms:modified xsi:type="dcterms:W3CDTF">2021-06-21T04:49:34Z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